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rver_2\FC\Atas de Assembleias e Conselhos\10 - Atas  e  ITR 2025\Atas  e  ITR 2025\ITR 2025\"/>
    </mc:Choice>
  </mc:AlternateContent>
  <xr:revisionPtr revIDLastSave="0" documentId="8_{D121ECEA-47A2-40CD-83F4-CC5CE60ACB42}" xr6:coauthVersionLast="47" xr6:coauthVersionMax="47" xr10:uidLastSave="{00000000-0000-0000-0000-000000000000}"/>
  <bookViews>
    <workbookView xWindow="1470" yWindow="1470" windowWidth="18000" windowHeight="9360" tabRatio="876" xr2:uid="{00000000-000D-0000-FFFF-FFFF00000000}"/>
  </bookViews>
  <sheets>
    <sheet name="Ativo" sheetId="1" r:id="rId1"/>
    <sheet name="Passivo" sheetId="3" r:id="rId2"/>
    <sheet name="Demonstração de Resultado" sheetId="4" r:id="rId3"/>
    <sheet name="DFC" sheetId="6" r:id="rId4"/>
    <sheet name="DVA" sheetId="18" r:id="rId5"/>
    <sheet name="OUTROS" sheetId="19" state="hidden" r:id="rId6"/>
    <sheet name="Planilha1" sheetId="20" state="hidden" r:id="rId7"/>
    <sheet name="Planilha2" sheetId="21" state="hidden" r:id="rId8"/>
    <sheet name="Planilha3" sheetId="22" state="hidden" r:id="rId9"/>
    <sheet name="31_12_2024" sheetId="23" state="hidden" r:id="rId10"/>
  </sheets>
  <definedNames>
    <definedName name="_xlnm._FilterDatabase" localSheetId="0" hidden="1">Ativo!$B$1:$F$65</definedName>
    <definedName name="_xlnm._FilterDatabase" localSheetId="3" hidden="1">DFC!$B$1:$F$40</definedName>
    <definedName name="_xlnm._FilterDatabase" localSheetId="4" hidden="1">DVA!$B$1:$F$38</definedName>
    <definedName name="_xlnm._FilterDatabase" localSheetId="1" hidden="1">Passivo!$B$1:$F$142</definedName>
  </definedNames>
  <calcPr calcId="191029"/>
  <customWorkbookViews>
    <customWorkbookView name="Eduardo Aroudo Caberlin - Modo de exibição pessoal" guid="{D2FA1872-F536-4008-86AF-0B61FB56D908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8" l="1"/>
  <c r="D39" i="18"/>
  <c r="D38" i="18"/>
  <c r="D37" i="18"/>
  <c r="D35" i="18"/>
  <c r="D34" i="18"/>
  <c r="D33" i="18"/>
  <c r="D30" i="18"/>
  <c r="D29" i="18"/>
  <c r="D28" i="18"/>
  <c r="D23" i="18"/>
  <c r="D18" i="18"/>
  <c r="G18" i="18" s="1"/>
  <c r="D15" i="18"/>
  <c r="D12" i="18"/>
  <c r="D11" i="18"/>
  <c r="D9" i="18"/>
  <c r="D8" i="18"/>
  <c r="D7" i="18"/>
  <c r="D6" i="18"/>
  <c r="D5" i="18"/>
  <c r="D3" i="18"/>
  <c r="D3" i="6"/>
  <c r="D38" i="6" l="1"/>
  <c r="D37" i="6"/>
  <c r="D36" i="6"/>
  <c r="D35" i="6"/>
  <c r="D34" i="6"/>
  <c r="D33" i="6"/>
  <c r="G33" i="6" s="1"/>
  <c r="D32" i="6"/>
  <c r="D31" i="6" s="1"/>
  <c r="D30" i="6"/>
  <c r="D28" i="6"/>
  <c r="D27" i="6"/>
  <c r="D26" i="6"/>
  <c r="D25" i="6"/>
  <c r="D24" i="6"/>
  <c r="D23" i="6"/>
  <c r="D22" i="6"/>
  <c r="D21" i="6"/>
  <c r="D20" i="6"/>
  <c r="D18" i="6"/>
  <c r="D17" i="6"/>
  <c r="D16" i="6"/>
  <c r="D15" i="6"/>
  <c r="D14" i="6"/>
  <c r="D13" i="6"/>
  <c r="D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G41" i="6"/>
  <c r="G40" i="6"/>
  <c r="D41" i="6"/>
  <c r="D40" i="6"/>
  <c r="D4" i="6"/>
  <c r="G4" i="6"/>
  <c r="G29" i="4"/>
  <c r="G27" i="4"/>
  <c r="G19" i="4"/>
  <c r="G18" i="4"/>
  <c r="G17" i="4" s="1"/>
  <c r="G15" i="4"/>
  <c r="G14" i="4"/>
  <c r="G13" i="4" s="1"/>
  <c r="G10" i="4"/>
  <c r="G9" i="4"/>
  <c r="G8" i="4"/>
  <c r="G7" i="4"/>
  <c r="G6" i="4"/>
  <c r="G3" i="4"/>
  <c r="G4" i="4" s="1"/>
  <c r="G2" i="4"/>
  <c r="G5" i="4"/>
  <c r="D29" i="4"/>
  <c r="D27" i="4"/>
  <c r="D19" i="4"/>
  <c r="D18" i="4"/>
  <c r="D17" i="4" s="1"/>
  <c r="D15" i="4"/>
  <c r="D14" i="4"/>
  <c r="D13" i="4" s="1"/>
  <c r="D10" i="4"/>
  <c r="D9" i="4"/>
  <c r="D8" i="4"/>
  <c r="D7" i="4"/>
  <c r="D6" i="4"/>
  <c r="D5" i="4" s="1"/>
  <c r="D12" i="4" s="1"/>
  <c r="D4" i="4"/>
  <c r="D3" i="4"/>
  <c r="D2" i="4"/>
  <c r="D6" i="1"/>
  <c r="D5" i="1"/>
  <c r="C43" i="6"/>
  <c r="C39" i="6"/>
  <c r="C34" i="6"/>
  <c r="G34" i="6" s="1"/>
  <c r="F1" i="6"/>
  <c r="E1" i="6"/>
  <c r="D1" i="6"/>
  <c r="C1" i="6"/>
  <c r="C41" i="6"/>
  <c r="C40" i="6"/>
  <c r="C38" i="6"/>
  <c r="G38" i="6" s="1"/>
  <c r="C37" i="6"/>
  <c r="G37" i="6" s="1"/>
  <c r="C36" i="6"/>
  <c r="G36" i="6" s="1"/>
  <c r="C35" i="6"/>
  <c r="G35" i="6" s="1"/>
  <c r="C32" i="6"/>
  <c r="C30" i="6"/>
  <c r="C4" i="6"/>
  <c r="C28" i="6"/>
  <c r="G28" i="6" s="1"/>
  <c r="C27" i="6"/>
  <c r="G27" i="6" s="1"/>
  <c r="C26" i="6"/>
  <c r="G26" i="6" s="1"/>
  <c r="C25" i="6"/>
  <c r="G25" i="6" s="1"/>
  <c r="C24" i="6"/>
  <c r="C23" i="6"/>
  <c r="C22" i="6"/>
  <c r="C21" i="6"/>
  <c r="C20" i="6"/>
  <c r="G20" i="6" s="1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19" i="4"/>
  <c r="C18" i="4"/>
  <c r="C15" i="4"/>
  <c r="C14" i="4"/>
  <c r="C10" i="4"/>
  <c r="C9" i="4"/>
  <c r="C8" i="4"/>
  <c r="C7" i="4"/>
  <c r="C6" i="4"/>
  <c r="C2" i="4"/>
  <c r="C3" i="4"/>
  <c r="C26" i="4"/>
  <c r="C27" i="4"/>
  <c r="C29" i="4"/>
  <c r="C30" i="3"/>
  <c r="F3" i="6"/>
  <c r="G32" i="6" l="1"/>
  <c r="G30" i="6"/>
  <c r="G22" i="6"/>
  <c r="G23" i="6"/>
  <c r="G24" i="6"/>
  <c r="G21" i="6"/>
  <c r="G17" i="6"/>
  <c r="G18" i="6"/>
  <c r="G16" i="6"/>
  <c r="G15" i="6"/>
  <c r="G14" i="6"/>
  <c r="G13" i="6"/>
  <c r="G12" i="6"/>
  <c r="G12" i="4"/>
  <c r="G16" i="4" s="1"/>
  <c r="G20" i="4" s="1"/>
  <c r="G24" i="4" s="1"/>
  <c r="D16" i="4"/>
  <c r="D20" i="4" s="1"/>
  <c r="D24" i="4" s="1"/>
  <c r="G31" i="6"/>
  <c r="C31" i="6"/>
  <c r="C3" i="6"/>
  <c r="C17" i="4"/>
  <c r="C5" i="4"/>
  <c r="C13" i="4"/>
  <c r="C4" i="4"/>
  <c r="G39" i="6"/>
  <c r="C12" i="4" l="1"/>
  <c r="C16" i="4"/>
  <c r="C20" i="4" s="1"/>
  <c r="C24" i="4" s="1"/>
  <c r="G3" i="6"/>
  <c r="F19" i="6"/>
  <c r="F1" i="4"/>
  <c r="F142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 s="1"/>
  <c r="F123" i="3"/>
  <c r="F122" i="3"/>
  <c r="F121" i="3"/>
  <c r="F120" i="3"/>
  <c r="F114" i="3"/>
  <c r="F112" i="3"/>
  <c r="F100" i="3"/>
  <c r="F99" i="3"/>
  <c r="F98" i="3"/>
  <c r="F97" i="3"/>
  <c r="F94" i="3"/>
  <c r="F92" i="3"/>
  <c r="F91" i="3"/>
  <c r="F90" i="3"/>
  <c r="F78" i="3"/>
  <c r="F77" i="3"/>
  <c r="F76" i="3"/>
  <c r="F75" i="3"/>
  <c r="F63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8" i="3"/>
  <c r="F37" i="3"/>
  <c r="F36" i="3"/>
  <c r="F35" i="3"/>
  <c r="F32" i="3"/>
  <c r="F31" i="3"/>
  <c r="F28" i="3"/>
  <c r="F26" i="3"/>
  <c r="F25" i="3"/>
  <c r="F24" i="3"/>
  <c r="F23" i="3"/>
  <c r="F22" i="3"/>
  <c r="F21" i="3"/>
  <c r="F20" i="3"/>
  <c r="F19" i="3"/>
  <c r="F18" i="3"/>
  <c r="F17" i="3"/>
  <c r="F13" i="3"/>
  <c r="F11" i="3"/>
  <c r="F10" i="3"/>
  <c r="F9" i="3"/>
  <c r="F7" i="3"/>
  <c r="F6" i="3"/>
  <c r="F65" i="1"/>
  <c r="F64" i="1"/>
  <c r="F63" i="1"/>
  <c r="F62" i="1"/>
  <c r="F60" i="1"/>
  <c r="F59" i="1"/>
  <c r="F58" i="1"/>
  <c r="F55" i="1"/>
  <c r="F54" i="1"/>
  <c r="F53" i="1"/>
  <c r="F52" i="1"/>
  <c r="F49" i="1"/>
  <c r="F48" i="1"/>
  <c r="F47" i="1"/>
  <c r="F43" i="1"/>
  <c r="F42" i="1"/>
  <c r="F41" i="1"/>
  <c r="F40" i="1"/>
  <c r="F39" i="1"/>
  <c r="F38" i="1"/>
  <c r="F37" i="1"/>
  <c r="F35" i="1"/>
  <c r="F34" i="1"/>
  <c r="F33" i="1"/>
  <c r="F32" i="1"/>
  <c r="F30" i="1"/>
  <c r="F29" i="1"/>
  <c r="F28" i="1"/>
  <c r="F27" i="1"/>
  <c r="F24" i="1"/>
  <c r="F19" i="1"/>
  <c r="F18" i="1"/>
  <c r="F16" i="1"/>
  <c r="F14" i="1"/>
  <c r="F13" i="1"/>
  <c r="F12" i="1"/>
  <c r="F11" i="1"/>
  <c r="F10" i="1"/>
  <c r="F9" i="1"/>
  <c r="F6" i="1"/>
  <c r="F5" i="1"/>
  <c r="F4" i="1" s="1"/>
  <c r="F2" i="6" l="1"/>
  <c r="E65" i="1" l="1"/>
  <c r="E64" i="1"/>
  <c r="E62" i="1"/>
  <c r="E60" i="1"/>
  <c r="E59" i="1"/>
  <c r="E58" i="1"/>
  <c r="E55" i="1"/>
  <c r="E54" i="1"/>
  <c r="E53" i="1"/>
  <c r="E52" i="1"/>
  <c r="E49" i="1"/>
  <c r="E48" i="1"/>
  <c r="E47" i="1"/>
  <c r="E43" i="1"/>
  <c r="E42" i="1"/>
  <c r="E41" i="1"/>
  <c r="E40" i="1"/>
  <c r="E39" i="1"/>
  <c r="E38" i="1"/>
  <c r="E37" i="1"/>
  <c r="E35" i="1"/>
  <c r="E34" i="1"/>
  <c r="E33" i="1"/>
  <c r="E32" i="1"/>
  <c r="E30" i="1"/>
  <c r="E29" i="1"/>
  <c r="E28" i="1"/>
  <c r="E27" i="1"/>
  <c r="E24" i="1"/>
  <c r="E19" i="1"/>
  <c r="E18" i="1"/>
  <c r="E16" i="1"/>
  <c r="E14" i="1"/>
  <c r="E13" i="1"/>
  <c r="E12" i="1"/>
  <c r="E11" i="1"/>
  <c r="E10" i="1"/>
  <c r="E9" i="1"/>
  <c r="E6" i="1"/>
  <c r="E5" i="1"/>
  <c r="E4" i="1" s="1"/>
  <c r="E142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 s="1"/>
  <c r="E123" i="3"/>
  <c r="E122" i="3"/>
  <c r="E121" i="3"/>
  <c r="E120" i="3"/>
  <c r="E114" i="3"/>
  <c r="E112" i="3"/>
  <c r="E100" i="3"/>
  <c r="E99" i="3"/>
  <c r="E98" i="3"/>
  <c r="E97" i="3"/>
  <c r="E94" i="3"/>
  <c r="E92" i="3"/>
  <c r="E91" i="3"/>
  <c r="E90" i="3"/>
  <c r="E78" i="3"/>
  <c r="E77" i="3"/>
  <c r="E76" i="3"/>
  <c r="E75" i="3"/>
  <c r="E63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38" i="3"/>
  <c r="E37" i="3"/>
  <c r="E36" i="3"/>
  <c r="E35" i="3"/>
  <c r="E32" i="3"/>
  <c r="E31" i="3"/>
  <c r="E26" i="3"/>
  <c r="E25" i="3"/>
  <c r="E24" i="3"/>
  <c r="E23" i="3"/>
  <c r="E22" i="3"/>
  <c r="E21" i="3"/>
  <c r="E20" i="3"/>
  <c r="E19" i="3"/>
  <c r="E18" i="3"/>
  <c r="E17" i="3"/>
  <c r="E13" i="3"/>
  <c r="E11" i="3"/>
  <c r="E10" i="3"/>
  <c r="E9" i="3"/>
  <c r="E7" i="3"/>
  <c r="E6" i="3"/>
  <c r="E28" i="3"/>
  <c r="G29" i="6" l="1"/>
  <c r="G19" i="6"/>
  <c r="D19" i="6"/>
  <c r="G2" i="6" l="1"/>
  <c r="D142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3" i="3"/>
  <c r="D122" i="3"/>
  <c r="D120" i="3"/>
  <c r="D114" i="3"/>
  <c r="D112" i="3"/>
  <c r="D100" i="3"/>
  <c r="D99" i="3"/>
  <c r="D98" i="3"/>
  <c r="D97" i="3"/>
  <c r="D94" i="3"/>
  <c r="D92" i="3"/>
  <c r="D91" i="3"/>
  <c r="D90" i="3"/>
  <c r="D78" i="3"/>
  <c r="D75" i="3"/>
  <c r="D63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38" i="3"/>
  <c r="D35" i="3"/>
  <c r="D32" i="3"/>
  <c r="D31" i="3"/>
  <c r="D28" i="3"/>
  <c r="D26" i="3"/>
  <c r="D25" i="3"/>
  <c r="D24" i="3"/>
  <c r="D23" i="3"/>
  <c r="D22" i="3"/>
  <c r="D21" i="3"/>
  <c r="D20" i="3"/>
  <c r="D19" i="3"/>
  <c r="D18" i="3"/>
  <c r="D17" i="3"/>
  <c r="D13" i="3"/>
  <c r="D11" i="3"/>
  <c r="D10" i="3"/>
  <c r="D9" i="3"/>
  <c r="D7" i="3"/>
  <c r="D6" i="3"/>
  <c r="D65" i="1"/>
  <c r="D64" i="1"/>
  <c r="D62" i="1"/>
  <c r="D60" i="1"/>
  <c r="D59" i="1"/>
  <c r="D58" i="1"/>
  <c r="D54" i="1"/>
  <c r="D53" i="1"/>
  <c r="D52" i="1"/>
  <c r="D55" i="1"/>
  <c r="D49" i="1"/>
  <c r="D48" i="1"/>
  <c r="D47" i="1"/>
  <c r="D43" i="1"/>
  <c r="D42" i="1"/>
  <c r="D41" i="1"/>
  <c r="D40" i="1"/>
  <c r="D39" i="1"/>
  <c r="D38" i="1"/>
  <c r="D37" i="1"/>
  <c r="D35" i="1"/>
  <c r="D34" i="1"/>
  <c r="D33" i="1"/>
  <c r="D32" i="1"/>
  <c r="D30" i="1"/>
  <c r="D29" i="1"/>
  <c r="D28" i="1"/>
  <c r="D27" i="1"/>
  <c r="D24" i="1"/>
  <c r="D19" i="1"/>
  <c r="D18" i="1"/>
  <c r="D16" i="1"/>
  <c r="D14" i="1"/>
  <c r="D13" i="1"/>
  <c r="D12" i="1"/>
  <c r="D11" i="1"/>
  <c r="D10" i="1"/>
  <c r="D9" i="1"/>
  <c r="D4" i="1"/>
  <c r="F1" i="18"/>
  <c r="E1" i="18"/>
  <c r="D1" i="18"/>
  <c r="C1" i="18"/>
  <c r="E1" i="4"/>
  <c r="D1" i="4"/>
  <c r="C1" i="4"/>
  <c r="F1" i="3"/>
  <c r="E1" i="3"/>
  <c r="D1" i="3"/>
  <c r="C1" i="3"/>
  <c r="C120" i="3"/>
  <c r="C5" i="1"/>
  <c r="C6" i="1"/>
  <c r="C15" i="18"/>
  <c r="C43" i="18"/>
  <c r="C39" i="18"/>
  <c r="C38" i="18"/>
  <c r="C37" i="18"/>
  <c r="C35" i="18"/>
  <c r="C34" i="18"/>
  <c r="C33" i="18"/>
  <c r="C30" i="18"/>
  <c r="C29" i="18"/>
  <c r="C28" i="18"/>
  <c r="C23" i="18"/>
  <c r="C18" i="18"/>
  <c r="C12" i="18"/>
  <c r="C11" i="18"/>
  <c r="C9" i="18"/>
  <c r="C8" i="18"/>
  <c r="C7" i="18"/>
  <c r="C6" i="18"/>
  <c r="C5" i="18"/>
  <c r="C3" i="18"/>
  <c r="C19" i="6"/>
  <c r="C2" i="6" s="1"/>
  <c r="C142" i="3"/>
  <c r="C138" i="3"/>
  <c r="C136" i="3"/>
  <c r="C135" i="3"/>
  <c r="C134" i="3"/>
  <c r="C133" i="3"/>
  <c r="C132" i="3"/>
  <c r="C131" i="3"/>
  <c r="C130" i="3"/>
  <c r="C129" i="3"/>
  <c r="C128" i="3"/>
  <c r="C127" i="3"/>
  <c r="C126" i="3"/>
  <c r="C123" i="3"/>
  <c r="C122" i="3"/>
  <c r="C114" i="3"/>
  <c r="C94" i="3"/>
  <c r="C112" i="3"/>
  <c r="C99" i="3"/>
  <c r="C98" i="3"/>
  <c r="C97" i="3"/>
  <c r="C100" i="3"/>
  <c r="C92" i="3"/>
  <c r="C90" i="3"/>
  <c r="C91" i="3"/>
  <c r="C78" i="3"/>
  <c r="C75" i="3"/>
  <c r="C63" i="3"/>
  <c r="C58" i="3"/>
  <c r="C57" i="3"/>
  <c r="C56" i="3"/>
  <c r="C55" i="3"/>
  <c r="C54" i="3"/>
  <c r="C53" i="3"/>
  <c r="C52" i="3"/>
  <c r="C51" i="3"/>
  <c r="C50" i="3"/>
  <c r="C46" i="3"/>
  <c r="C38" i="3"/>
  <c r="C35" i="3"/>
  <c r="C32" i="3"/>
  <c r="C31" i="3"/>
  <c r="C28" i="3"/>
  <c r="C26" i="3"/>
  <c r="C25" i="3"/>
  <c r="C24" i="3"/>
  <c r="C23" i="3"/>
  <c r="C22" i="3"/>
  <c r="C20" i="3"/>
  <c r="C19" i="3"/>
  <c r="C18" i="3"/>
  <c r="C17" i="3"/>
  <c r="C13" i="3"/>
  <c r="C11" i="3"/>
  <c r="C10" i="3"/>
  <c r="C9" i="3"/>
  <c r="C7" i="3"/>
  <c r="C6" i="3"/>
  <c r="C65" i="1"/>
  <c r="C64" i="1"/>
  <c r="C62" i="1"/>
  <c r="C60" i="1"/>
  <c r="C59" i="1"/>
  <c r="C58" i="1"/>
  <c r="C55" i="1"/>
  <c r="C49" i="1"/>
  <c r="C47" i="1"/>
  <c r="C37" i="1"/>
  <c r="C32" i="1"/>
  <c r="C30" i="1"/>
  <c r="C24" i="1"/>
  <c r="C19" i="1"/>
  <c r="C18" i="1"/>
  <c r="C16" i="1"/>
  <c r="C13" i="1"/>
  <c r="C11" i="1"/>
  <c r="C10" i="1"/>
  <c r="C9" i="1"/>
  <c r="C4" i="1" l="1"/>
  <c r="D125" i="3"/>
  <c r="C36" i="18"/>
  <c r="C44" i="1"/>
  <c r="C125" i="3"/>
  <c r="C17" i="1"/>
  <c r="C15" i="1"/>
  <c r="C8" i="1"/>
  <c r="C7" i="1" s="1"/>
  <c r="F39" i="6" l="1"/>
  <c r="E39" i="6"/>
  <c r="D39" i="6"/>
  <c r="F29" i="6"/>
  <c r="E29" i="6"/>
  <c r="D29" i="6"/>
  <c r="C29" i="6"/>
  <c r="E19" i="6"/>
  <c r="E3" i="6"/>
  <c r="F111" i="3"/>
  <c r="F108" i="3" s="1"/>
  <c r="C111" i="3"/>
  <c r="E115" i="3"/>
  <c r="F115" i="3"/>
  <c r="D115" i="3"/>
  <c r="C115" i="3"/>
  <c r="C105" i="3"/>
  <c r="C101" i="3"/>
  <c r="C96" i="3"/>
  <c r="F85" i="3"/>
  <c r="F79" i="3" s="1"/>
  <c r="E85" i="3"/>
  <c r="D85" i="3"/>
  <c r="C85" i="3"/>
  <c r="C79" i="3" s="1"/>
  <c r="F80" i="3"/>
  <c r="E80" i="3"/>
  <c r="D80" i="3"/>
  <c r="C80" i="3"/>
  <c r="C74" i="3"/>
  <c r="C73" i="3" s="1"/>
  <c r="F74" i="3"/>
  <c r="E74" i="3"/>
  <c r="D74" i="3"/>
  <c r="C69" i="3"/>
  <c r="F45" i="3"/>
  <c r="E45" i="3"/>
  <c r="D45" i="3"/>
  <c r="C45" i="3"/>
  <c r="C39" i="3" s="1"/>
  <c r="F29" i="3"/>
  <c r="E29" i="3"/>
  <c r="D29" i="3"/>
  <c r="C29" i="3"/>
  <c r="F27" i="3"/>
  <c r="E27" i="3"/>
  <c r="D27" i="3"/>
  <c r="C27" i="3"/>
  <c r="E79" i="3" l="1"/>
  <c r="D79" i="3"/>
  <c r="G3" i="18" l="1"/>
  <c r="C4" i="18"/>
  <c r="C2" i="18" s="1"/>
  <c r="D4" i="18"/>
  <c r="D2" i="18" s="1"/>
  <c r="E4" i="18"/>
  <c r="E2" i="18" s="1"/>
  <c r="F4" i="18"/>
  <c r="F2" i="18" s="1"/>
  <c r="G5" i="18"/>
  <c r="G6" i="18"/>
  <c r="G7" i="18"/>
  <c r="G8" i="18"/>
  <c r="G9" i="18"/>
  <c r="G11" i="18"/>
  <c r="G12" i="18"/>
  <c r="G13" i="18"/>
  <c r="C14" i="18"/>
  <c r="C10" i="18" s="1"/>
  <c r="D14" i="18"/>
  <c r="D10" i="18" s="1"/>
  <c r="E14" i="18"/>
  <c r="E10" i="18" s="1"/>
  <c r="F14" i="18"/>
  <c r="F10" i="18" s="1"/>
  <c r="G15" i="18"/>
  <c r="C17" i="18"/>
  <c r="D17" i="18"/>
  <c r="E17" i="18"/>
  <c r="F17" i="18"/>
  <c r="G19" i="18"/>
  <c r="C21" i="18"/>
  <c r="D21" i="18"/>
  <c r="E21" i="18"/>
  <c r="F21" i="18"/>
  <c r="G22" i="18"/>
  <c r="G23" i="18"/>
  <c r="G24" i="18"/>
  <c r="D27" i="18"/>
  <c r="E27" i="18"/>
  <c r="F27" i="18"/>
  <c r="G28" i="18"/>
  <c r="G29" i="18"/>
  <c r="C32" i="18"/>
  <c r="D32" i="18"/>
  <c r="E32" i="18"/>
  <c r="F32" i="18"/>
  <c r="G33" i="18"/>
  <c r="G34" i="18"/>
  <c r="G35" i="18"/>
  <c r="D36" i="18"/>
  <c r="E36" i="18"/>
  <c r="F36" i="18"/>
  <c r="G37" i="18"/>
  <c r="G38" i="18"/>
  <c r="G39" i="18"/>
  <c r="C40" i="18"/>
  <c r="D40" i="18"/>
  <c r="E40" i="18"/>
  <c r="F40" i="18"/>
  <c r="G41" i="18"/>
  <c r="G42" i="18"/>
  <c r="G43" i="18"/>
  <c r="G44" i="18"/>
  <c r="F26" i="18" l="1"/>
  <c r="G36" i="18"/>
  <c r="G17" i="18"/>
  <c r="G14" i="18"/>
  <c r="G40" i="18"/>
  <c r="G4" i="18"/>
  <c r="E26" i="18"/>
  <c r="G32" i="18"/>
  <c r="D26" i="18"/>
  <c r="G21" i="18"/>
  <c r="F16" i="18"/>
  <c r="F20" i="18" s="1"/>
  <c r="F25" i="18" s="1"/>
  <c r="E16" i="18"/>
  <c r="E20" i="18" s="1"/>
  <c r="E25" i="18" s="1"/>
  <c r="D16" i="18"/>
  <c r="D20" i="18" s="1"/>
  <c r="D25" i="18" s="1"/>
  <c r="C16" i="18"/>
  <c r="C20" i="18" s="1"/>
  <c r="C25" i="18" s="1"/>
  <c r="G10" i="18" l="1"/>
  <c r="G2" i="18"/>
  <c r="G16" i="18" l="1"/>
  <c r="G20" i="18"/>
  <c r="F31" i="6"/>
  <c r="F43" i="6" s="1"/>
  <c r="E16" i="3"/>
  <c r="E15" i="3" s="1"/>
  <c r="D16" i="3"/>
  <c r="D15" i="3" s="1"/>
  <c r="C16" i="3"/>
  <c r="C15" i="3" s="1"/>
  <c r="F16" i="3"/>
  <c r="F141" i="3"/>
  <c r="F113" i="3" s="1"/>
  <c r="F105" i="3"/>
  <c r="F101" i="3"/>
  <c r="F96" i="3"/>
  <c r="F93" i="3"/>
  <c r="F73" i="3"/>
  <c r="F69" i="3"/>
  <c r="F65" i="3"/>
  <c r="F60" i="3"/>
  <c r="F39" i="3"/>
  <c r="F34" i="3"/>
  <c r="F33" i="3" s="1"/>
  <c r="F12" i="3"/>
  <c r="F8" i="3"/>
  <c r="F5" i="3"/>
  <c r="F51" i="1"/>
  <c r="F50" i="1" s="1"/>
  <c r="F61" i="1"/>
  <c r="F57" i="1"/>
  <c r="F44" i="1"/>
  <c r="F36" i="1"/>
  <c r="F31" i="1"/>
  <c r="F23" i="1"/>
  <c r="F20" i="1" s="1"/>
  <c r="F17" i="1"/>
  <c r="F15" i="1"/>
  <c r="F8" i="1"/>
  <c r="F7" i="1" s="1"/>
  <c r="G25" i="18" l="1"/>
  <c r="F59" i="3"/>
  <c r="F95" i="3"/>
  <c r="F72" i="3" s="1"/>
  <c r="F15" i="3"/>
  <c r="F4" i="3"/>
  <c r="F26" i="1"/>
  <c r="F25" i="1" s="1"/>
  <c r="F3" i="1"/>
  <c r="E31" i="6"/>
  <c r="F3" i="3" l="1"/>
  <c r="F2" i="3" s="1"/>
  <c r="F2" i="1"/>
  <c r="E141" i="3"/>
  <c r="E113" i="3" s="1"/>
  <c r="D141" i="3"/>
  <c r="D113" i="3" s="1"/>
  <c r="C141" i="3"/>
  <c r="C113" i="3" s="1"/>
  <c r="C34" i="3"/>
  <c r="D61" i="1"/>
  <c r="C57" i="1"/>
  <c r="D57" i="1"/>
  <c r="E57" i="1"/>
  <c r="E51" i="1"/>
  <c r="E50" i="1" s="1"/>
  <c r="D44" i="1"/>
  <c r="E44" i="1"/>
  <c r="D36" i="1"/>
  <c r="E36" i="1"/>
  <c r="C31" i="1"/>
  <c r="D31" i="1"/>
  <c r="E31" i="1"/>
  <c r="C23" i="1"/>
  <c r="C20" i="1" s="1"/>
  <c r="C3" i="1" s="1"/>
  <c r="D23" i="1"/>
  <c r="D20" i="1" s="1"/>
  <c r="E23" i="1"/>
  <c r="E20" i="1" s="1"/>
  <c r="D17" i="1"/>
  <c r="E17" i="1"/>
  <c r="E15" i="1"/>
  <c r="E8" i="1"/>
  <c r="E7" i="1" s="1"/>
  <c r="D15" i="1"/>
  <c r="D8" i="1"/>
  <c r="D7" i="1" s="1"/>
  <c r="D3" i="1" l="1"/>
  <c r="E3" i="1"/>
  <c r="E26" i="1"/>
  <c r="C61" i="1"/>
  <c r="E61" i="1"/>
  <c r="D26" i="1"/>
  <c r="E111" i="3"/>
  <c r="E108" i="3" s="1"/>
  <c r="E96" i="3"/>
  <c r="D96" i="3"/>
  <c r="E105" i="3"/>
  <c r="D105" i="3"/>
  <c r="E101" i="3"/>
  <c r="D101" i="3"/>
  <c r="C93" i="3"/>
  <c r="E93" i="3"/>
  <c r="E73" i="3"/>
  <c r="E69" i="3"/>
  <c r="D69" i="3"/>
  <c r="C60" i="3"/>
  <c r="E65" i="3"/>
  <c r="D65" i="3"/>
  <c r="C65" i="3"/>
  <c r="E60" i="3"/>
  <c r="D60" i="3"/>
  <c r="D59" i="3" s="1"/>
  <c r="E39" i="3"/>
  <c r="E34" i="3"/>
  <c r="E33" i="3" s="1"/>
  <c r="E12" i="3"/>
  <c r="E8" i="3"/>
  <c r="E5" i="3"/>
  <c r="D51" i="1"/>
  <c r="D50" i="1" s="1"/>
  <c r="C59" i="3" l="1"/>
  <c r="E59" i="3"/>
  <c r="C95" i="3"/>
  <c r="D95" i="3"/>
  <c r="E95" i="3"/>
  <c r="E25" i="1"/>
  <c r="E2" i="1" s="1"/>
  <c r="E2" i="6"/>
  <c r="E43" i="6" s="1"/>
  <c r="E72" i="3"/>
  <c r="E4" i="3"/>
  <c r="C51" i="1"/>
  <c r="C50" i="1" s="1"/>
  <c r="C36" i="1"/>
  <c r="C26" i="1" s="1"/>
  <c r="E3" i="3" l="1"/>
  <c r="E2" i="3" s="1"/>
  <c r="D25" i="1"/>
  <c r="D2" i="1" s="1"/>
  <c r="C25" i="1"/>
  <c r="C2" i="1" s="1"/>
  <c r="D111" i="3" l="1"/>
  <c r="D108" i="3" s="1"/>
  <c r="C108" i="3"/>
  <c r="D93" i="3"/>
  <c r="D73" i="3"/>
  <c r="D39" i="3"/>
  <c r="D34" i="3"/>
  <c r="D33" i="3" s="1"/>
  <c r="C33" i="3"/>
  <c r="D12" i="3"/>
  <c r="C12" i="3"/>
  <c r="C8" i="3"/>
  <c r="D8" i="3"/>
  <c r="D5" i="3"/>
  <c r="C5" i="3"/>
  <c r="C4" i="3" l="1"/>
  <c r="C3" i="3" s="1"/>
  <c r="D4" i="3"/>
  <c r="D3" i="3" s="1"/>
  <c r="D72" i="3"/>
  <c r="D2" i="3" l="1"/>
  <c r="C72" i="3" l="1"/>
  <c r="C2" i="3" s="1"/>
  <c r="G30" i="18" l="1"/>
  <c r="G31" i="18"/>
  <c r="C27" i="18"/>
  <c r="C26" i="18" s="1"/>
  <c r="D2" i="6"/>
  <c r="D43" i="6" s="1"/>
  <c r="G27" i="18" l="1"/>
  <c r="G26" i="18" l="1"/>
  <c r="G43" i="6"/>
</calcChain>
</file>

<file path=xl/sharedStrings.xml><?xml version="1.0" encoding="utf-8"?>
<sst xmlns="http://schemas.openxmlformats.org/spreadsheetml/2006/main" count="5237" uniqueCount="1486">
  <si>
    <t>Descrição</t>
  </si>
  <si>
    <t>Acumulado</t>
  </si>
  <si>
    <t>TOTAL</t>
  </si>
  <si>
    <t>Código</t>
  </si>
  <si>
    <t>6.01</t>
  </si>
  <si>
    <t>6.01.01</t>
  </si>
  <si>
    <t>6.01.01.01</t>
  </si>
  <si>
    <t>6.01.01.02</t>
  </si>
  <si>
    <t>6.01.01.03</t>
  </si>
  <si>
    <t>6.01.01.04</t>
  </si>
  <si>
    <t>6.01.01.05</t>
  </si>
  <si>
    <t>6.01.01.06</t>
  </si>
  <si>
    <t>6.01.01.07</t>
  </si>
  <si>
    <t>6.01.01.08</t>
  </si>
  <si>
    <t>6.01.01.09</t>
  </si>
  <si>
    <t>6.01.01.10</t>
  </si>
  <si>
    <t>6.01.01.11</t>
  </si>
  <si>
    <t>6.01.01.12</t>
  </si>
  <si>
    <t>6.01.01.13</t>
  </si>
  <si>
    <t>6.01.02</t>
  </si>
  <si>
    <t>6.01.02.01</t>
  </si>
  <si>
    <t>6.01.02.02</t>
  </si>
  <si>
    <t>6.01.02.03</t>
  </si>
  <si>
    <t>6.01.02.04</t>
  </si>
  <si>
    <t>6.01.02.05</t>
  </si>
  <si>
    <t>6.01.02.06</t>
  </si>
  <si>
    <t>6.01.02.07</t>
  </si>
  <si>
    <t>6.01.02.08</t>
  </si>
  <si>
    <t>6.01.03</t>
  </si>
  <si>
    <t>6.02</t>
  </si>
  <si>
    <t>6.02.01</t>
  </si>
  <si>
    <t>6.03</t>
  </si>
  <si>
    <t>6.03.01</t>
  </si>
  <si>
    <t>6.03.02</t>
  </si>
  <si>
    <t>6.03.03</t>
  </si>
  <si>
    <t>6.03.04</t>
  </si>
  <si>
    <t>6.03.05</t>
  </si>
  <si>
    <t>6.03.06</t>
  </si>
  <si>
    <t>6.04</t>
  </si>
  <si>
    <t>6.05</t>
  </si>
  <si>
    <t>6.05.01</t>
  </si>
  <si>
    <t>6.05.02</t>
  </si>
  <si>
    <t>6.03.07</t>
  </si>
  <si>
    <t>7.01</t>
  </si>
  <si>
    <t>7.01.01</t>
  </si>
  <si>
    <t>7.01.02</t>
  </si>
  <si>
    <t>7.01.02.01</t>
  </si>
  <si>
    <t>7.01.02.02</t>
  </si>
  <si>
    <t>7.01.02.03</t>
  </si>
  <si>
    <t>7.01.03</t>
  </si>
  <si>
    <t>7.01.04</t>
  </si>
  <si>
    <t>7.02</t>
  </si>
  <si>
    <t>7.02.01</t>
  </si>
  <si>
    <t>7.02.02</t>
  </si>
  <si>
    <t>7.02.03</t>
  </si>
  <si>
    <t>7.02.04</t>
  </si>
  <si>
    <t>7.02.04.01</t>
  </si>
  <si>
    <t>7.03</t>
  </si>
  <si>
    <t>7.04</t>
  </si>
  <si>
    <t>7.04.01</t>
  </si>
  <si>
    <t>7.04.02</t>
  </si>
  <si>
    <t>7.05</t>
  </si>
  <si>
    <t>7.06</t>
  </si>
  <si>
    <t>7.06.01</t>
  </si>
  <si>
    <t>7.06.02</t>
  </si>
  <si>
    <t>7.06.03</t>
  </si>
  <si>
    <t>7.07</t>
  </si>
  <si>
    <t>7.08</t>
  </si>
  <si>
    <t>7.08.01</t>
  </si>
  <si>
    <t>7.08.01.01</t>
  </si>
  <si>
    <t>7.08.01.02</t>
  </si>
  <si>
    <t>7.08.01.03</t>
  </si>
  <si>
    <t>7.08.01.04</t>
  </si>
  <si>
    <t>7.08.02</t>
  </si>
  <si>
    <t>7.08.02.01</t>
  </si>
  <si>
    <t>7.08.02.02</t>
  </si>
  <si>
    <t>7.08.02.03</t>
  </si>
  <si>
    <t>7.08.03</t>
  </si>
  <si>
    <t>7.08.03.01</t>
  </si>
  <si>
    <t>7.08.03.02</t>
  </si>
  <si>
    <t>7.08.03.03</t>
  </si>
  <si>
    <t>7.08.04</t>
  </si>
  <si>
    <t>7.08.04.01</t>
  </si>
  <si>
    <t>7.08.04.02</t>
  </si>
  <si>
    <t>7.08.04.03</t>
  </si>
  <si>
    <t>7.08.05</t>
  </si>
  <si>
    <t xml:space="preserve"> Caixa e Equivalentes de Caixa </t>
  </si>
  <si>
    <t xml:space="preserve"> Ativo Total </t>
  </si>
  <si>
    <t xml:space="preserve"> Ativo Circulante </t>
  </si>
  <si>
    <t xml:space="preserve"> Aplicações Financeiras Avaliadas a Valor Justo através do Resultado </t>
  </si>
  <si>
    <t xml:space="preserve"> Títulos Designados a Valor Justo </t>
  </si>
  <si>
    <t xml:space="preserve"> Aplicações Financeiras Avaliadas a Valor Justo através de Outros Resultados Abrangentes </t>
  </si>
  <si>
    <t xml:space="preserve"> Aplicações Financeiras Avaliadas ao Custo Amortizado </t>
  </si>
  <si>
    <t xml:space="preserve"> Contas a Receber </t>
  </si>
  <si>
    <t xml:space="preserve"> Clientes </t>
  </si>
  <si>
    <t xml:space="preserve"> Contas a Receber e Fornec. a Faturar </t>
  </si>
  <si>
    <t xml:space="preserve"> Outras Contas a Receber </t>
  </si>
  <si>
    <t xml:space="preserve"> Estoques </t>
  </si>
  <si>
    <t xml:space="preserve"> Ativos Biológicos </t>
  </si>
  <si>
    <t xml:space="preserve"> Tributos a Recuperar </t>
  </si>
  <si>
    <t xml:space="preserve"> Tributos Correntes a Recuperar </t>
  </si>
  <si>
    <t xml:space="preserve"> Despesas Antecipadas </t>
  </si>
  <si>
    <t xml:space="preserve"> Antecipações Salariais </t>
  </si>
  <si>
    <t xml:space="preserve"> Outros Ativos Circulantes </t>
  </si>
  <si>
    <t xml:space="preserve"> Ativos de Operações Descontinuadas </t>
  </si>
  <si>
    <t xml:space="preserve"> Outros </t>
  </si>
  <si>
    <t xml:space="preserve"> Ativo Não Circulante </t>
  </si>
  <si>
    <t xml:space="preserve"> Ativo Realizável a Longo Prazo </t>
  </si>
  <si>
    <t xml:space="preserve"> Tributos Diferidos </t>
  </si>
  <si>
    <t xml:space="preserve"> Imposto de Renda e Contribuição Social Diferidos </t>
  </si>
  <si>
    <t xml:space="preserve"> Créditos com Partes Relacionadas </t>
  </si>
  <si>
    <t xml:space="preserve"> Créditos com Coligadas </t>
  </si>
  <si>
    <t xml:space="preserve"> Créditos com Controladas </t>
  </si>
  <si>
    <t xml:space="preserve"> Créditos com Controladores </t>
  </si>
  <si>
    <t xml:space="preserve"> Créditos com Outras Partes Relacionadas </t>
  </si>
  <si>
    <t xml:space="preserve"> Outros Ativos Não Circulantes </t>
  </si>
  <si>
    <t xml:space="preserve"> Depósitos Judiciais </t>
  </si>
  <si>
    <t xml:space="preserve"> Impostos e Contribuições a Compensar </t>
  </si>
  <si>
    <t xml:space="preserve"> Investimentos </t>
  </si>
  <si>
    <t xml:space="preserve"> Participações Societárias </t>
  </si>
  <si>
    <t xml:space="preserve"> Participações em Coligadas </t>
  </si>
  <si>
    <t xml:space="preserve"> Participações em Controladas </t>
  </si>
  <si>
    <t xml:space="preserve"> Participações em Controladas em Conjunto </t>
  </si>
  <si>
    <t xml:space="preserve"> Outros Investimentos </t>
  </si>
  <si>
    <t xml:space="preserve"> Propriedades para Investimento </t>
  </si>
  <si>
    <t xml:space="preserve"> Imobilizado </t>
  </si>
  <si>
    <t xml:space="preserve"> Imobilizado em Operação </t>
  </si>
  <si>
    <t xml:space="preserve"> Direito de Uso em Arrendamento </t>
  </si>
  <si>
    <t xml:space="preserve"> Imobilizado em Andamento </t>
  </si>
  <si>
    <t xml:space="preserve"> Intangível </t>
  </si>
  <si>
    <t xml:space="preserve"> Intangíveis </t>
  </si>
  <si>
    <t xml:space="preserve"> Contrato de Concessão </t>
  </si>
  <si>
    <t xml:space="preserve"> Permissão de Uso de Solo </t>
  </si>
  <si>
    <t xml:space="preserve"> Direito de Uso de Software </t>
  </si>
  <si>
    <t xml:space="preserve"> Ativos Não Correntes a Venda</t>
  </si>
  <si>
    <t xml:space="preserve"> Passivo Total </t>
  </si>
  <si>
    <t xml:space="preserve"> Passivo Circulante </t>
  </si>
  <si>
    <t xml:space="preserve"> Obrigações Sociais e Trabalhistas </t>
  </si>
  <si>
    <t xml:space="preserve"> Obrigações Sociais </t>
  </si>
  <si>
    <t xml:space="preserve"> INSS </t>
  </si>
  <si>
    <t xml:space="preserve"> FGTS </t>
  </si>
  <si>
    <t xml:space="preserve"> Obrigações Trabalhistas </t>
  </si>
  <si>
    <t xml:space="preserve"> Salários e Ordenados </t>
  </si>
  <si>
    <t xml:space="preserve"> Férias </t>
  </si>
  <si>
    <t xml:space="preserve"> Décimo Terceiro Salário </t>
  </si>
  <si>
    <t xml:space="preserve"> Fornecedores </t>
  </si>
  <si>
    <t xml:space="preserve"> Fornecedores Nacionais </t>
  </si>
  <si>
    <t xml:space="preserve"> Fornecedores Estrangeiros </t>
  </si>
  <si>
    <t xml:space="preserve"> Obrigações Fiscais </t>
  </si>
  <si>
    <t xml:space="preserve"> Obrigações Fiscais Federais </t>
  </si>
  <si>
    <t xml:space="preserve"> Imposto de Renda e Contribuição Social a Pagar </t>
  </si>
  <si>
    <t xml:space="preserve"> Imposto de Renda Retido na Fonte </t>
  </si>
  <si>
    <t xml:space="preserve"> Cofins </t>
  </si>
  <si>
    <t xml:space="preserve"> Pis </t>
  </si>
  <si>
    <t xml:space="preserve"> Imposto de Renda e Contribuição Social Parcelados </t>
  </si>
  <si>
    <t xml:space="preserve"> Cofins S/ Terceiros </t>
  </si>
  <si>
    <t xml:space="preserve"> Pis S/ Terceiros </t>
  </si>
  <si>
    <t xml:space="preserve"> Contribuição Social S/ Terceiros </t>
  </si>
  <si>
    <t xml:space="preserve"> Obrigações Fiscais Estaduais </t>
  </si>
  <si>
    <t xml:space="preserve"> ICMS a Recolher </t>
  </si>
  <si>
    <t xml:space="preserve"> Obrigações Fiscais Municipais </t>
  </si>
  <si>
    <t xml:space="preserve"> IPTU </t>
  </si>
  <si>
    <t xml:space="preserve"> FUNDAP </t>
  </si>
  <si>
    <t xml:space="preserve"> ISS S/ Terceiros </t>
  </si>
  <si>
    <t xml:space="preserve"> Empréstimos e Financiamentos </t>
  </si>
  <si>
    <t xml:space="preserve"> Em Moeda Nacional </t>
  </si>
  <si>
    <t xml:space="preserve"> Em Moeda Estrangeira </t>
  </si>
  <si>
    <t xml:space="preserve"> Debêntures </t>
  </si>
  <si>
    <t xml:space="preserve"> Financiamento por Arrendamento </t>
  </si>
  <si>
    <t xml:space="preserve"> Outras Obrigações </t>
  </si>
  <si>
    <t xml:space="preserve"> Passivos com Partes Relacionadas </t>
  </si>
  <si>
    <t xml:space="preserve"> Débitos com Coligadas </t>
  </si>
  <si>
    <t xml:space="preserve"> Débitos com Controladas </t>
  </si>
  <si>
    <t xml:space="preserve"> Débitos com Controladores </t>
  </si>
  <si>
    <t xml:space="preserve"> Débitos com Outras Partes Relacionadas </t>
  </si>
  <si>
    <t xml:space="preserve"> Dividendos e JCP a Pagar </t>
  </si>
  <si>
    <t xml:space="preserve"> Dividendo Mínimo Obrigatório a Pagar </t>
  </si>
  <si>
    <t xml:space="preserve"> Obrigações por Pagamentos Baseados em Ações </t>
  </si>
  <si>
    <t xml:space="preserve"> Adiantamento de Receita </t>
  </si>
  <si>
    <t xml:space="preserve"> Consignados a Recolher </t>
  </si>
  <si>
    <t xml:space="preserve"> Cauções e Valores em Garantia </t>
  </si>
  <si>
    <t xml:space="preserve"> Retenções Processos Trabalhistas </t>
  </si>
  <si>
    <t xml:space="preserve"> Fundo de Arrecadação Auxílio Deficiente </t>
  </si>
  <si>
    <t xml:space="preserve"> Subvenções Governamentais </t>
  </si>
  <si>
    <t xml:space="preserve"> Processos Julgados </t>
  </si>
  <si>
    <t xml:space="preserve"> Outras Contas a Pagar </t>
  </si>
  <si>
    <t xml:space="preserve"> Provisões </t>
  </si>
  <si>
    <t xml:space="preserve"> Provisões Fiscais Previdenciárias Trabalhistas e Cíveis </t>
  </si>
  <si>
    <t xml:space="preserve"> Provisões Fiscais </t>
  </si>
  <si>
    <t xml:space="preserve"> Provisões Previdenciárias e Trabalhistas </t>
  </si>
  <si>
    <t xml:space="preserve"> Provisões para Benefícios a Empregados </t>
  </si>
  <si>
    <t xml:space="preserve"> Provisões Cíveis </t>
  </si>
  <si>
    <t xml:space="preserve"> Outras Provisões </t>
  </si>
  <si>
    <t xml:space="preserve"> Provisões para Garantias </t>
  </si>
  <si>
    <t xml:space="preserve"> Provisões para Reestruturação </t>
  </si>
  <si>
    <t xml:space="preserve"> Provisões para Passivos Ambientais e de Desativação </t>
  </si>
  <si>
    <t xml:space="preserve"> Passivos sobre Ativos de Operações Descontinuadas </t>
  </si>
  <si>
    <t xml:space="preserve"> Passivo Não Circulante </t>
  </si>
  <si>
    <t xml:space="preserve"> Adiantamento para Futuro Aumento de Capital </t>
  </si>
  <si>
    <t xml:space="preserve"> Tributos parcelados </t>
  </si>
  <si>
    <t xml:space="preserve"> Encargos Sociais parcelados </t>
  </si>
  <si>
    <t xml:space="preserve"> Honorários Advocatícios </t>
  </si>
  <si>
    <t xml:space="preserve"> Lucros e Receitas a Apropriar </t>
  </si>
  <si>
    <t xml:space="preserve"> Lucros a Apropriar </t>
  </si>
  <si>
    <t xml:space="preserve"> Receitas a Apropriar </t>
  </si>
  <si>
    <t xml:space="preserve"> Subvenções de Investimento a Apropriar </t>
  </si>
  <si>
    <t xml:space="preserve"> Patrimônio Líquido </t>
  </si>
  <si>
    <t xml:space="preserve"> Capital Social Realizado </t>
  </si>
  <si>
    <t xml:space="preserve"> Reservas de Capital </t>
  </si>
  <si>
    <t xml:space="preserve"> Ágio na Emissão de Ações </t>
  </si>
  <si>
    <t xml:space="preserve"> Reserva Especial de Ágio na Incorporação </t>
  </si>
  <si>
    <t xml:space="preserve"> Alienação de Bônus de Subscrição </t>
  </si>
  <si>
    <t xml:space="preserve"> Opções Outorgadas </t>
  </si>
  <si>
    <t xml:space="preserve"> Ações em Tesouraria </t>
  </si>
  <si>
    <t xml:space="preserve"> Correção Monetária Especial </t>
  </si>
  <si>
    <t xml:space="preserve"> Doações e Subvenções </t>
  </si>
  <si>
    <t xml:space="preserve"> Reservas de Reavaliação </t>
  </si>
  <si>
    <t xml:space="preserve"> Reservas de Lucros </t>
  </si>
  <si>
    <t xml:space="preserve"> Reserva Legal </t>
  </si>
  <si>
    <t xml:space="preserve"> Reserva Estatutária </t>
  </si>
  <si>
    <t xml:space="preserve"> Reserva para Contingências </t>
  </si>
  <si>
    <t xml:space="preserve"> Reserva de Lucros a Realizar </t>
  </si>
  <si>
    <t xml:space="preserve"> Reserva de Retenção de Lucros </t>
  </si>
  <si>
    <t xml:space="preserve"> Reserva Especial para Dividendos Não Distribuídos </t>
  </si>
  <si>
    <t xml:space="preserve"> Reserva de Incentivos Fiscais </t>
  </si>
  <si>
    <t xml:space="preserve"> Dividendo Adicional Proposto </t>
  </si>
  <si>
    <t xml:space="preserve"> Dividendo Mínimo Obrigatório </t>
  </si>
  <si>
    <t xml:space="preserve"> Dividendo Adicional proposto </t>
  </si>
  <si>
    <t xml:space="preserve"> Juros Sobre o Capital Próprio </t>
  </si>
  <si>
    <t xml:space="preserve"> Lucros/Prejuízos Acumulados </t>
  </si>
  <si>
    <t xml:space="preserve"> Ajustes de Avaliação Patrimonial </t>
  </si>
  <si>
    <t xml:space="preserve"> Ajustes Acumulados de Conversão </t>
  </si>
  <si>
    <t xml:space="preserve"> Outros Resultados Abrangentes </t>
  </si>
  <si>
    <t xml:space="preserve"> Ganhos e Perdas Atuariais </t>
  </si>
  <si>
    <t xml:space="preserve"> Ibama Parcelamento de Débitos</t>
  </si>
  <si>
    <t xml:space="preserve"> Títulos a Pagar  Irmandade</t>
  </si>
  <si>
    <t xml:space="preserve"> Débito Faturamento Residencial ARES PJC 352 2020</t>
  </si>
  <si>
    <t xml:space="preserve"> Passivos sobre Ativos Não Correntes a Venda e Descontinuados</t>
  </si>
  <si>
    <t xml:space="preserve"> Passivos sobre Ativos Não Correntes a Venda</t>
  </si>
  <si>
    <t xml:space="preserve"> Depósitos Judiciais Autuação INSS</t>
  </si>
  <si>
    <t xml:space="preserve"> Resultado de Equivalência Patrimonial </t>
  </si>
  <si>
    <t xml:space="preserve"> Receitas Financeiras </t>
  </si>
  <si>
    <t xml:space="preserve"> Caixa Líquido Atividades Operacionais </t>
  </si>
  <si>
    <t xml:space="preserve"> Caixa Gerado nas Operações </t>
  </si>
  <si>
    <t xml:space="preserve"> Lucro líquido (Prejuizo) antes do IR e CSLL </t>
  </si>
  <si>
    <t xml:space="preserve"> Depreciações e amortizações </t>
  </si>
  <si>
    <t xml:space="preserve"> Custos das baixas do ativo imobilizado e intangivel </t>
  </si>
  <si>
    <t xml:space="preserve"> Juros sobre financiamentos </t>
  </si>
  <si>
    <t xml:space="preserve"> Subvenções governamentais realizadas </t>
  </si>
  <si>
    <t xml:space="preserve"> Encargos Financeiros antecipados </t>
  </si>
  <si>
    <t xml:space="preserve"> Encargos financeiros arrendamentos </t>
  </si>
  <si>
    <t xml:space="preserve"> Juros s/tributos parcelados </t>
  </si>
  <si>
    <t xml:space="preserve"> Variações monetárias s/financiamentos </t>
  </si>
  <si>
    <t xml:space="preserve"> Variações nos Ativos e Passivos </t>
  </si>
  <si>
    <t xml:space="preserve"> Contas receber e fornecimento a faturar </t>
  </si>
  <si>
    <t xml:space="preserve"> Receitas (Despesas) antecipadas </t>
  </si>
  <si>
    <t xml:space="preserve"> Juros pagos </t>
  </si>
  <si>
    <t xml:space="preserve"> Depósitos vinculados </t>
  </si>
  <si>
    <t xml:space="preserve"> Caixa Líquido Atividades de Investimento </t>
  </si>
  <si>
    <t xml:space="preserve"> Caixa Líquido Atividades de Financiamento </t>
  </si>
  <si>
    <t xml:space="preserve"> Financiamentos obtidos </t>
  </si>
  <si>
    <t xml:space="preserve"> Variação Cambial s/ Caixa e Equivalentes </t>
  </si>
  <si>
    <t xml:space="preserve"> Aumento (Redução) de Caixa e Equivalentes </t>
  </si>
  <si>
    <t xml:space="preserve"> Saldo Inicial de Caixa e Equivalentes </t>
  </si>
  <si>
    <t xml:space="preserve"> Saldo Final de Caixa e Equivalentes </t>
  </si>
  <si>
    <t xml:space="preserve"> Receitas </t>
  </si>
  <si>
    <t xml:space="preserve"> Vendas de Mercadorias, Produtos e Serviços </t>
  </si>
  <si>
    <t xml:space="preserve"> Outras Receitas </t>
  </si>
  <si>
    <t xml:space="preserve"> Prestação de Serviços </t>
  </si>
  <si>
    <t xml:space="preserve"> Redes de Água e Esgoto </t>
  </si>
  <si>
    <t xml:space="preserve"> Outras Receitas (Despesas) Operacionais </t>
  </si>
  <si>
    <t xml:space="preserve"> Receitas refs. à Construção de Ativos Próprios </t>
  </si>
  <si>
    <t xml:space="preserve"> Provisão/Reversão de Créds. Liquidação Duvidosa </t>
  </si>
  <si>
    <t xml:space="preserve"> Insumos Adquiridos de Terceiros </t>
  </si>
  <si>
    <t xml:space="preserve"> Custos Prods., Mercs. e Servs. Vendidos </t>
  </si>
  <si>
    <t xml:space="preserve"> Materiais, Energia, Servs. de Terceiros e Outros </t>
  </si>
  <si>
    <t xml:space="preserve"> Perda/Recuperação de Valores Ativos </t>
  </si>
  <si>
    <t xml:space="preserve"> Materiais Químicos </t>
  </si>
  <si>
    <t xml:space="preserve"> Valor Adicionado Bruto </t>
  </si>
  <si>
    <t xml:space="preserve"> Retenções </t>
  </si>
  <si>
    <t xml:space="preserve"> Depreciação, Amortização e Exaustão </t>
  </si>
  <si>
    <t xml:space="preserve"> Outras </t>
  </si>
  <si>
    <t xml:space="preserve"> Valor Adicionado Líquido Produzido </t>
  </si>
  <si>
    <t xml:space="preserve"> Vlr Adicionado Recebido em Transferência </t>
  </si>
  <si>
    <t xml:space="preserve"> Valor Adicionado Total a Distribuir </t>
  </si>
  <si>
    <t xml:space="preserve"> Distribuição do Valor Adicionado </t>
  </si>
  <si>
    <t xml:space="preserve"> Pessoal </t>
  </si>
  <si>
    <t xml:space="preserve"> Remuneração Direta </t>
  </si>
  <si>
    <t xml:space="preserve"> Benefícios </t>
  </si>
  <si>
    <t xml:space="preserve"> F.G.T.S. </t>
  </si>
  <si>
    <t xml:space="preserve"> Impostos, Taxas e Contribuições </t>
  </si>
  <si>
    <t xml:space="preserve"> Federais </t>
  </si>
  <si>
    <t xml:space="preserve"> Estaduais </t>
  </si>
  <si>
    <t xml:space="preserve"> Municipais </t>
  </si>
  <si>
    <t xml:space="preserve"> Remuneração de Capitais de Terceiros </t>
  </si>
  <si>
    <t xml:space="preserve"> Juros </t>
  </si>
  <si>
    <t xml:space="preserve"> Aluguéis </t>
  </si>
  <si>
    <t xml:space="preserve"> Remuneração de Capitais Próprios </t>
  </si>
  <si>
    <t xml:space="preserve"> Juros sobre o Capital Próprio </t>
  </si>
  <si>
    <t xml:space="preserve"> Dividendos </t>
  </si>
  <si>
    <t xml:space="preserve"> Lucros Retidos / Prejuízo do Período </t>
  </si>
  <si>
    <t>https://cvmweb.cvm.gov.br/SWB/Sistemas/SCW/CPublica/CiaAb/FormBuscaCiaAb.aspx?TipoConsult=c</t>
  </si>
  <si>
    <t xml:space="preserve"> Caixa e bancos </t>
  </si>
  <si>
    <t xml:space="preserve"> Aplicações financeiras </t>
  </si>
  <si>
    <t xml:space="preserve"> IRRF s/ Juros Capital Próprio </t>
  </si>
  <si>
    <t>6.01.01.14</t>
  </si>
  <si>
    <t xml:space="preserve"> Perdas Estimadas Com Créditos de Liquidação Duvidosa</t>
  </si>
  <si>
    <t xml:space="preserve"> Perdas Com Créditos de Liquidação Duvidosa (Lei 9.430/96) </t>
  </si>
  <si>
    <t xml:space="preserve"> Perdas com créditos de liquidação duvidosa </t>
  </si>
  <si>
    <t xml:space="preserve"> Perdas estimadas com créditos liquidação duvidosa</t>
  </si>
  <si>
    <t xml:space="preserve"> Descrição </t>
  </si>
  <si>
    <t xml:space="preserve"> 31/03/2023 </t>
  </si>
  <si>
    <t xml:space="preserve"> a </t>
  </si>
  <si>
    <t xml:space="preserve"> 31/03/2022 </t>
  </si>
  <si>
    <t>Conta</t>
  </si>
  <si>
    <t>1.01</t>
  </si>
  <si>
    <t>1.01.01</t>
  </si>
  <si>
    <t>1.01.01.01</t>
  </si>
  <si>
    <t>1.01.01.02</t>
  </si>
  <si>
    <t>1.01.02</t>
  </si>
  <si>
    <t>1.01.02.01</t>
  </si>
  <si>
    <t>1.01.02.01.01</t>
  </si>
  <si>
    <t>1.01.02.01.02</t>
  </si>
  <si>
    <t>1.01.02.02</t>
  </si>
  <si>
    <t>1.01.02.03</t>
  </si>
  <si>
    <t>1.01.03</t>
  </si>
  <si>
    <t>1.01.03.01</t>
  </si>
  <si>
    <t>1.01.03.01.01</t>
  </si>
  <si>
    <t>1.01.03.01.02</t>
  </si>
  <si>
    <t>1.01.03.01.03</t>
  </si>
  <si>
    <t>1.01.03.02</t>
  </si>
  <si>
    <t>1.01.04</t>
  </si>
  <si>
    <t>1.01.05</t>
  </si>
  <si>
    <t>1.01.06</t>
  </si>
  <si>
    <t>1.01.06.01</t>
  </si>
  <si>
    <t>1.01.07</t>
  </si>
  <si>
    <t>1.01.07.01</t>
  </si>
  <si>
    <t>1.01.07.02</t>
  </si>
  <si>
    <t>1.01.08</t>
  </si>
  <si>
    <t>1.01.08.01</t>
  </si>
  <si>
    <t>1.01.08.02</t>
  </si>
  <si>
    <t>1.01.08.03</t>
  </si>
  <si>
    <t>1.01.08.03.01</t>
  </si>
  <si>
    <t>1.02</t>
  </si>
  <si>
    <t>1.02.01</t>
  </si>
  <si>
    <t>1.02.01.01</t>
  </si>
  <si>
    <t>1.02.01.01.01</t>
  </si>
  <si>
    <t>1.02.01.02</t>
  </si>
  <si>
    <t>1.02.01.03</t>
  </si>
  <si>
    <t>1.02.01.04</t>
  </si>
  <si>
    <t>1.02.01.04.01</t>
  </si>
  <si>
    <t>1.02.01.04.02</t>
  </si>
  <si>
    <t>1.02.01.05</t>
  </si>
  <si>
    <t>1.02.01.06</t>
  </si>
  <si>
    <t>1.02.01.07</t>
  </si>
  <si>
    <t>1.02.01.07.01</t>
  </si>
  <si>
    <t>1.02.01.08</t>
  </si>
  <si>
    <t>1.02.01.09</t>
  </si>
  <si>
    <t>1.02.01.09.01</t>
  </si>
  <si>
    <t>1.02.01.09.02</t>
  </si>
  <si>
    <t>1.02.01.09.03</t>
  </si>
  <si>
    <t>1.02.01.09.04</t>
  </si>
  <si>
    <t>1.02.01.10</t>
  </si>
  <si>
    <t>1.02.01.10.01</t>
  </si>
  <si>
    <t>1.02.01.10.02</t>
  </si>
  <si>
    <t>1.02.01.10.03</t>
  </si>
  <si>
    <t>1.02.01.10.04</t>
  </si>
  <si>
    <t>1.02.01.10.05</t>
  </si>
  <si>
    <t>1.02.02</t>
  </si>
  <si>
    <t>1.02.02.01</t>
  </si>
  <si>
    <t>1.02.02.01.01</t>
  </si>
  <si>
    <t>1.02.02.01.02</t>
  </si>
  <si>
    <t>1.02.02.01.03</t>
  </si>
  <si>
    <t>1.02.02.01.04</t>
  </si>
  <si>
    <t>1.02.02.02</t>
  </si>
  <si>
    <t>1.02.03</t>
  </si>
  <si>
    <t>1.02.03.01</t>
  </si>
  <si>
    <t>1.02.03.02</t>
  </si>
  <si>
    <t>1.02.03.03</t>
  </si>
  <si>
    <t>1.02.04</t>
  </si>
  <si>
    <t>1.02.04.01</t>
  </si>
  <si>
    <t>1.02.04.01.01</t>
  </si>
  <si>
    <t>1.02.04.01.02</t>
  </si>
  <si>
    <t>1.02.04.01.03</t>
  </si>
  <si>
    <t>2.01</t>
  </si>
  <si>
    <t>2.01.01</t>
  </si>
  <si>
    <t>2.01.01.01</t>
  </si>
  <si>
    <t>2.01.01.01.01</t>
  </si>
  <si>
    <t>2.01.01.01.02</t>
  </si>
  <si>
    <t>2.01.01.02</t>
  </si>
  <si>
    <t>2.01.01.02.01</t>
  </si>
  <si>
    <t>2.01.01.02.02</t>
  </si>
  <si>
    <t>2.01.01.02.03</t>
  </si>
  <si>
    <t>2.01.02</t>
  </si>
  <si>
    <t>2.01.02.01</t>
  </si>
  <si>
    <t>2.01.02.02</t>
  </si>
  <si>
    <t>2.01.03</t>
  </si>
  <si>
    <t>2.01.03.01</t>
  </si>
  <si>
    <t>2.01.03.01.01</t>
  </si>
  <si>
    <t>2.01.03.01.02</t>
  </si>
  <si>
    <t>2.01.03.01.03</t>
  </si>
  <si>
    <t>2.01.03.01.04</t>
  </si>
  <si>
    <t>2.01.03.01.05</t>
  </si>
  <si>
    <t>2.01.03.01.06</t>
  </si>
  <si>
    <t>2.01.03.01.07</t>
  </si>
  <si>
    <t>2.01.03.01.08</t>
  </si>
  <si>
    <t>2.01.03.01.09</t>
  </si>
  <si>
    <t>2.01.03.01.10</t>
  </si>
  <si>
    <t>2.01.03.02</t>
  </si>
  <si>
    <t>2.01.03.02.01</t>
  </si>
  <si>
    <t>2.01.03.03</t>
  </si>
  <si>
    <t>2.01.03.03.01</t>
  </si>
  <si>
    <t>2.01.03.03.02</t>
  </si>
  <si>
    <t>2.01.03.03.03</t>
  </si>
  <si>
    <t>2.01.04</t>
  </si>
  <si>
    <t>2.01.04.01</t>
  </si>
  <si>
    <t>2.01.04.01.01</t>
  </si>
  <si>
    <t>2.01.04.01.02</t>
  </si>
  <si>
    <t>2.01.04.02</t>
  </si>
  <si>
    <t>2.01.04.03</t>
  </si>
  <si>
    <t>2.01.05</t>
  </si>
  <si>
    <t>2.01.05.01</t>
  </si>
  <si>
    <t>2.01.05.01.01</t>
  </si>
  <si>
    <t>2.01.05.01.02</t>
  </si>
  <si>
    <t>2.01.05.01.03</t>
  </si>
  <si>
    <t>2.01.05.01.04</t>
  </si>
  <si>
    <t>2.01.05.02</t>
  </si>
  <si>
    <t>2.01.05.02.01</t>
  </si>
  <si>
    <t>2.01.05.02.02</t>
  </si>
  <si>
    <t>2.01.05.02.03</t>
  </si>
  <si>
    <t>2.01.05.02.04</t>
  </si>
  <si>
    <t>2.01.05.02.05</t>
  </si>
  <si>
    <t>2.01.05.02.06</t>
  </si>
  <si>
    <t>2.01.05.02.07</t>
  </si>
  <si>
    <t>2.01.05.02.08</t>
  </si>
  <si>
    <t>2.01.05.02.09</t>
  </si>
  <si>
    <t>2.01.05.02.10</t>
  </si>
  <si>
    <t>2.01.05.02.11</t>
  </si>
  <si>
    <t>2.01.05.02.12</t>
  </si>
  <si>
    <t>2.01.05.02.13</t>
  </si>
  <si>
    <t>2.01.06</t>
  </si>
  <si>
    <t>2.01.06.01</t>
  </si>
  <si>
    <t>2.01.06.01.01</t>
  </si>
  <si>
    <t>2.01.06.01.02</t>
  </si>
  <si>
    <t>2.01.06.01.03</t>
  </si>
  <si>
    <t>2.01.06.01.04</t>
  </si>
  <si>
    <t>2.01.06.02</t>
  </si>
  <si>
    <t>2.01.06.02.01</t>
  </si>
  <si>
    <t>2.01.06.02.02</t>
  </si>
  <si>
    <t>2.01.06.02.03</t>
  </si>
  <si>
    <t>2.01.07</t>
  </si>
  <si>
    <t>2.01.07.01</t>
  </si>
  <si>
    <t>2.01.07.02</t>
  </si>
  <si>
    <t>2.02</t>
  </si>
  <si>
    <t>2.02.01</t>
  </si>
  <si>
    <t>2.02.01.01</t>
  </si>
  <si>
    <t>2.02.01.01.01</t>
  </si>
  <si>
    <t>2.02.01.01.02</t>
  </si>
  <si>
    <t>2.02.01.02</t>
  </si>
  <si>
    <t>2.02.01.03</t>
  </si>
  <si>
    <t>2.02.02</t>
  </si>
  <si>
    <t>2.02.02.01</t>
  </si>
  <si>
    <t>2.02.02.01.01</t>
  </si>
  <si>
    <t>2.02.02.01.02</t>
  </si>
  <si>
    <t>2.02.02.01.03</t>
  </si>
  <si>
    <t>2.02.02.01.04</t>
  </si>
  <si>
    <t>2.02.02.02</t>
  </si>
  <si>
    <t>2.02.02.02.01</t>
  </si>
  <si>
    <t>2.02.02.02.02</t>
  </si>
  <si>
    <t>2.02.02.02.03</t>
  </si>
  <si>
    <t>2.02.02.02.04</t>
  </si>
  <si>
    <t>2.02.02.02.05</t>
  </si>
  <si>
    <t>2.02.02.02.06</t>
  </si>
  <si>
    <t>2.02.02.02.07</t>
  </si>
  <si>
    <t>2.02.03</t>
  </si>
  <si>
    <t>2.02.03.01</t>
  </si>
  <si>
    <t>2.02.04</t>
  </si>
  <si>
    <t>2.02.04.01</t>
  </si>
  <si>
    <t>2.02.04.01.01</t>
  </si>
  <si>
    <t>2.02.04.01.02</t>
  </si>
  <si>
    <t>2.02.04.01.03</t>
  </si>
  <si>
    <t>2.02.04.01.04</t>
  </si>
  <si>
    <t>2.02.04.02</t>
  </si>
  <si>
    <t>2.02.04.02.01</t>
  </si>
  <si>
    <t>2.02.04.02.02</t>
  </si>
  <si>
    <t>2.02.04.02.03</t>
  </si>
  <si>
    <t>2.02.05</t>
  </si>
  <si>
    <t>2.02.05.01</t>
  </si>
  <si>
    <t>2.02.05.02</t>
  </si>
  <si>
    <t>2.02.06</t>
  </si>
  <si>
    <t>2.02.06.01</t>
  </si>
  <si>
    <t>2.02.06.02</t>
  </si>
  <si>
    <t>2.02.06.03</t>
  </si>
  <si>
    <t>2.02.06.03.01</t>
  </si>
  <si>
    <t>2.03</t>
  </si>
  <si>
    <t>2.03.01</t>
  </si>
  <si>
    <t>2.03.02</t>
  </si>
  <si>
    <t>2.03.02.01</t>
  </si>
  <si>
    <t>2.03.02.02</t>
  </si>
  <si>
    <t>2.03.02.03</t>
  </si>
  <si>
    <t>2.03.02.04</t>
  </si>
  <si>
    <t>2.03.02.05</t>
  </si>
  <si>
    <t>2.03.02.06</t>
  </si>
  <si>
    <t>2.03.02.07</t>
  </si>
  <si>
    <t>2.03.02.08</t>
  </si>
  <si>
    <t>2.03.03</t>
  </si>
  <si>
    <t>2.03.04</t>
  </si>
  <si>
    <t>2.03.04.01</t>
  </si>
  <si>
    <t>2.03.04.02</t>
  </si>
  <si>
    <t>2.03.04.03</t>
  </si>
  <si>
    <t>2.03.04.04</t>
  </si>
  <si>
    <t>2.03.04.05</t>
  </si>
  <si>
    <t>2.03.04.06</t>
  </si>
  <si>
    <t>2.03.04.07</t>
  </si>
  <si>
    <t>2.03.04.08</t>
  </si>
  <si>
    <t>2.03.04.09</t>
  </si>
  <si>
    <t>2.03.04.10</t>
  </si>
  <si>
    <t>2.03.04.11</t>
  </si>
  <si>
    <t>2.03.04.12</t>
  </si>
  <si>
    <t>2.03.05</t>
  </si>
  <si>
    <t>2.03.06</t>
  </si>
  <si>
    <t>2.03.07</t>
  </si>
  <si>
    <t>2.03.08</t>
  </si>
  <si>
    <t>2.03.08.01</t>
  </si>
  <si>
    <t>3.01</t>
  </si>
  <si>
    <t>3.02</t>
  </si>
  <si>
    <t>3.03</t>
  </si>
  <si>
    <t>3.04</t>
  </si>
  <si>
    <t>3.04.01</t>
  </si>
  <si>
    <t>3.04.02</t>
  </si>
  <si>
    <t>3.04.03</t>
  </si>
  <si>
    <t>3.04.04</t>
  </si>
  <si>
    <t>3.04.05</t>
  </si>
  <si>
    <t>3.04.06</t>
  </si>
  <si>
    <t>3.05</t>
  </si>
  <si>
    <t>3.06</t>
  </si>
  <si>
    <t>3.06.01</t>
  </si>
  <si>
    <t>3.06.02</t>
  </si>
  <si>
    <t>3.07</t>
  </si>
  <si>
    <t>3.08</t>
  </si>
  <si>
    <t>3.08.01</t>
  </si>
  <si>
    <t>3.08.02</t>
  </si>
  <si>
    <t>3.09</t>
  </si>
  <si>
    <t>3.10</t>
  </si>
  <si>
    <t>3.10.01</t>
  </si>
  <si>
    <t>3.10.02</t>
  </si>
  <si>
    <t>3.11</t>
  </si>
  <si>
    <t>3.99</t>
  </si>
  <si>
    <t>3.99.01</t>
  </si>
  <si>
    <t>3.99.01.01</t>
  </si>
  <si>
    <t>3.99.02</t>
  </si>
  <si>
    <t>3.99.02.01</t>
  </si>
  <si>
    <t>ReceitadeVendadeBense/ouServiços</t>
  </si>
  <si>
    <t>CustodosBense/ouServiçosVendidos</t>
  </si>
  <si>
    <t>ResultadoBruto</t>
  </si>
  <si>
    <t>Despesas/ReceitasOperacionais</t>
  </si>
  <si>
    <t>DespesascomVendas</t>
  </si>
  <si>
    <t>DespesasGeraiseAdministrativas</t>
  </si>
  <si>
    <t>PerdaspelaNãoRecuperabilidadedeAtivos</t>
  </si>
  <si>
    <t>OutrasReceitasOperacionais</t>
  </si>
  <si>
    <t>OutrasDespesasOperacionais</t>
  </si>
  <si>
    <t>ResultadodeEquivalênciaPatrimonial</t>
  </si>
  <si>
    <t>ResultadoAntesdoResultadoFinanceiroedosTributos</t>
  </si>
  <si>
    <t>ResultadoFinanceiro</t>
  </si>
  <si>
    <t>ReceitasFinanceiras</t>
  </si>
  <si>
    <t>DespesasFinanceiras</t>
  </si>
  <si>
    <t>ResultadoAntesdosTributossobreoLucro</t>
  </si>
  <si>
    <t>ImpostodeRendaeContribuiçãoSocialsobreoLucro</t>
  </si>
  <si>
    <t>Corrente</t>
  </si>
  <si>
    <t>Diferido</t>
  </si>
  <si>
    <t>ResultadoLíquidodasOperaçõesContinuadas</t>
  </si>
  <si>
    <t>ResultadoLíquidodeOperaçõesDescontinuadas</t>
  </si>
  <si>
    <t>Lucro/PrejuízoLíquidodasOperaçõesDescontinuadas</t>
  </si>
  <si>
    <t>Ganhos/PerdasLíquidassobreAtivosdeOperaçõesDescontinuadas</t>
  </si>
  <si>
    <t>Lucro/PrejuízodoPeríodo</t>
  </si>
  <si>
    <t>LucroporAção(Reais/Ação)</t>
  </si>
  <si>
    <t>LucroBásicoporAção</t>
  </si>
  <si>
    <t>ON</t>
  </si>
  <si>
    <t>LucroDiluídoporAção</t>
  </si>
  <si>
    <t>1</t>
  </si>
  <si>
    <t>Ativo Total</t>
  </si>
  <si>
    <t>Ativo Circulante</t>
  </si>
  <si>
    <t>Caixa e Equivalentes de Caixa</t>
  </si>
  <si>
    <t>Caixa e bancos</t>
  </si>
  <si>
    <t>Aplicações financeiras</t>
  </si>
  <si>
    <t>Aplicações Financeiras</t>
  </si>
  <si>
    <t>0</t>
  </si>
  <si>
    <t>Aplicações Financeiras Avaliadas a Valor Justo através do Resultado</t>
  </si>
  <si>
    <t>Títulos para Negociação</t>
  </si>
  <si>
    <t>Títulos Designados a Valor Justo</t>
  </si>
  <si>
    <t>Aplicações Financeiras Avaliadas a Valor Justo através de Outros Resultados Abrangentes</t>
  </si>
  <si>
    <t>Aplicações Financeiras Avaliadas ao Custo Amortizado</t>
  </si>
  <si>
    <t>Contas a Receber</t>
  </si>
  <si>
    <t>Clientes</t>
  </si>
  <si>
    <t>Contas a Receber e Fornec. a Faturar</t>
  </si>
  <si>
    <t>Perdas com Créditos de Liquidação Duvidosa (Lei 9.430/96)</t>
  </si>
  <si>
    <t>Perdas Estimadas Com Créditos de Liquidação Duvidosa</t>
  </si>
  <si>
    <t>Outras Contas a Receber</t>
  </si>
  <si>
    <t>Estoques</t>
  </si>
  <si>
    <t>Ativos Biológicos</t>
  </si>
  <si>
    <t>Tributos a Recuperar</t>
  </si>
  <si>
    <t>Tributos Correntes a Recuperar</t>
  </si>
  <si>
    <t>Despesas Antecipadas</t>
  </si>
  <si>
    <t>Antecipações Salariais</t>
  </si>
  <si>
    <t>Outros Ativos Circulantes</t>
  </si>
  <si>
    <t>Ativos Não-Correntes a Venda</t>
  </si>
  <si>
    <t>Ativos de Operações Descontinuadas</t>
  </si>
  <si>
    <t>Outros</t>
  </si>
  <si>
    <t>Ativo Não Circulante</t>
  </si>
  <si>
    <t>Ativo Realizável a Longo Prazo</t>
  </si>
  <si>
    <t>Tributos Diferidos</t>
  </si>
  <si>
    <t>Imposto de Renda e Contribuição Social Diferidos</t>
  </si>
  <si>
    <t>Créditos com Partes Relacionadas</t>
  </si>
  <si>
    <t>Créditos com Coligadas</t>
  </si>
  <si>
    <t>Créditos com Controladas</t>
  </si>
  <si>
    <t>Créditos com Controladores</t>
  </si>
  <si>
    <t>Créditos com Outras Partes Relacionadas</t>
  </si>
  <si>
    <t>Outros Ativos Não Circulantes</t>
  </si>
  <si>
    <t>Depósitos Judiciais</t>
  </si>
  <si>
    <t>Impostos e Contribuições a Compensar</t>
  </si>
  <si>
    <t>Investimentos</t>
  </si>
  <si>
    <t>Participações Societárias</t>
  </si>
  <si>
    <t>Participações em Coligadas</t>
  </si>
  <si>
    <t>Participações em Controladas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</si>
  <si>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</si>
  <si>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</si>
  <si>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</si>
  <si>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</si>
  <si>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</si>
  <si>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Direito de Uso em Arrendamento</t>
  </si>
  <si>
    <t>Imobilizado em Andamento</t>
  </si>
  <si>
    <t>Intangível</t>
  </si>
  <si>
    <t>Intangíveis</t>
  </si>
  <si>
    <t>Contrato de Concessão</t>
  </si>
  <si>
    <t>Permissão de Uso de Solo</t>
  </si>
  <si>
    <t>Direito de Uso de Software</t>
  </si>
  <si>
    <t>2</t>
  </si>
  <si>
    <t>Passivo Total</t>
  </si>
  <si>
    <t>Passivo Circulante</t>
  </si>
  <si>
    <t>Obrigações Sociais e Trabalhistas</t>
  </si>
  <si>
    <t>Obrigações Sociais</t>
  </si>
  <si>
    <t>INSS</t>
  </si>
  <si>
    <t>FGTS</t>
  </si>
  <si>
    <t>Obrigações Trabalhistas</t>
  </si>
  <si>
    <t>Salários e Ordenados</t>
  </si>
  <si>
    <t>Férias</t>
  </si>
  <si>
    <t>Décimo Terceiro Salário</t>
  </si>
  <si>
    <t>Fornecedores</t>
  </si>
  <si>
    <t>Fornecedores Nacionais</t>
  </si>
  <si>
    <t>Fornecedores Estrangeiros</t>
  </si>
  <si>
    <t>Obrigações Fiscais</t>
  </si>
  <si>
    <t>Obrigações Fiscais Federais</t>
  </si>
  <si>
    <t>Imposto de Renda e Contribuição Social a Pagar</t>
  </si>
  <si>
    <t>Imposto de Renda Retido na Fonte</t>
  </si>
  <si>
    <t>Cofins</t>
  </si>
  <si>
    <t>Pis</t>
  </si>
  <si>
    <t>Imposto de Renda e Contribuição Social  Parcelados</t>
  </si>
  <si>
    <t>Cofins S/ Terceiros</t>
  </si>
  <si>
    <t>Pis S/ Terceiros</t>
  </si>
  <si>
    <t>Contribuição Social S/ Terceiros</t>
  </si>
  <si>
    <t>Ibama - Parcelamento de Débitos</t>
  </si>
  <si>
    <t>IRRF s/ Juros Capital Próprio</t>
  </si>
  <si>
    <t>Obrigações Fiscais Estaduais</t>
  </si>
  <si>
    <t>ICMS a Recolher</t>
  </si>
  <si>
    <t>Obrigações Fiscais Municipais</t>
  </si>
  <si>
    <t>IPTU</t>
  </si>
  <si>
    <t>FUNDAP</t>
  </si>
  <si>
    <t>ISS S/ Terceiros</t>
  </si>
  <si>
    <t>Empréstimos e Financiamentos</t>
  </si>
  <si>
    <t>Em Moeda Nacional</t>
  </si>
  <si>
    <t>Em Moeda Estrangeira</t>
  </si>
  <si>
    <t>Debêntures</t>
  </si>
  <si>
    <t>Financiamento por Arrendamento</t>
  </si>
  <si>
    <t>Outras Obrigações</t>
  </si>
  <si>
    <t>Passivos com Partes Relacionadas</t>
  </si>
  <si>
    <t>Débitos com Coligadas</t>
  </si>
  <si>
    <t>Débitos com Controladas</t>
  </si>
  <si>
    <t>Débitos com Controladores</t>
  </si>
  <si>
    <t>Débitos com Outras Partes Relacionadas</t>
  </si>
  <si>
    <t>Dividendos e JCP a Pagar</t>
  </si>
  <si>
    <t>Dividendo Mínimo Obrigatório a Pagar</t>
  </si>
  <si>
    <t>Obrigações por Pagamentos Baseados em Ações</t>
  </si>
  <si>
    <t>Títulos a Pagar - Irmandade</t>
  </si>
  <si>
    <t>Adiantamento de Receita</t>
  </si>
  <si>
    <t>Consignados a Recolher</t>
  </si>
  <si>
    <t>Cauções e Valores em Garantia</t>
  </si>
  <si>
    <t>Retenções Processos Trabalhistas</t>
  </si>
  <si>
    <t>691</t>
  </si>
  <si>
    <t>Fundo de Arrecadação Auxílio Deficiente</t>
  </si>
  <si>
    <t>Subvenções Governamentais</t>
  </si>
  <si>
    <t>Processos Julgados</t>
  </si>
  <si>
    <t>Débito Faturamento Residencial - ARES PJC 352 2020</t>
  </si>
  <si>
    <t>Outras Contas a Pagar</t>
  </si>
  <si>
    <t>Provisões</t>
  </si>
  <si>
    <t>Provisões Fiscais Previdenciárias Trabalhistas e Cíveis</t>
  </si>
  <si>
    <t>Provisões Fiscais</t>
  </si>
  <si>
    <t>Provisões Previdenciárias e Trabalhistas</t>
  </si>
  <si>
    <t>Provisões para Benefícios a Empregados</t>
  </si>
  <si>
    <t>Provisões Cíveis</t>
  </si>
  <si>
    <t>Outras Provisões</t>
  </si>
  <si>
    <t>Provisões para Garantias</t>
  </si>
  <si>
    <t>Provisões para Reestruturação</t>
  </si>
  <si>
    <t>Provisões para Passivos Ambientais e de Desativação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</si>
  <si>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</si>
  <si>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</si>
  <si>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</si>
  <si>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</si>
  <si>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Adiantamento para Futuro Aumento de Capital</t>
  </si>
  <si>
    <t>Tributos parcelados</t>
  </si>
  <si>
    <t>Encargos Sociais parcelados</t>
  </si>
  <si>
    <t>Depósitos Judiciais - Autuação INSS</t>
  </si>
  <si>
    <t>Honorários Advocatícios</t>
  </si>
  <si>
    <t>Lucros e Receitas a Apropriar</t>
  </si>
  <si>
    <t>Lucros a Apropriar</t>
  </si>
  <si>
    <t>Receitas a Apropriar</t>
  </si>
  <si>
    <t>Subvenções de Investimento a Apropriar</t>
  </si>
  <si>
    <t>Patrimônio Líquido</t>
  </si>
  <si>
    <t>Capital Social Realizado</t>
  </si>
  <si>
    <t>600.534</t>
  </si>
  <si>
    <t>Reservas de Capital</t>
  </si>
  <si>
    <t>-7</t>
  </si>
  <si>
    <t>23</t>
  </si>
  <si>
    <t>Ágio na Emissão de Ações</t>
  </si>
  <si>
    <t>Reserva Especial de Ágio na Incorporação</t>
  </si>
  <si>
    <t>Alienação de Bônus de Subscrição</t>
  </si>
  <si>
    <t>Opções Outorgadas</t>
  </si>
  <si>
    <t>Ações em Tesouraria</t>
  </si>
  <si>
    <t>-30</t>
  </si>
  <si>
    <t>Correção Monetária Especial</t>
  </si>
  <si>
    <t>Doações e Subvenções</t>
  </si>
  <si>
    <t>Reservas de Reavaliação</t>
  </si>
  <si>
    <t>Reservas de Lucros</t>
  </si>
  <si>
    <t>Reserva Legal</t>
  </si>
  <si>
    <t>5.139</t>
  </si>
  <si>
    <t>Reserva Estatutária</t>
  </si>
  <si>
    <t>Reserva para Contingências</t>
  </si>
  <si>
    <t>Reserva de Lucros a Realizar</t>
  </si>
  <si>
    <t>Reserva de Retenção de Lucros</t>
  </si>
  <si>
    <t>Reserva Especial para Dividendos Não Distribuídos</t>
  </si>
  <si>
    <t>Reserva de Incentivos Fiscais</t>
  </si>
  <si>
    <t>Dividendo Adicional Proposto</t>
  </si>
  <si>
    <t>Dividendo Mínimo Obrigatório</t>
  </si>
  <si>
    <t>Dividendo Adicional proposto</t>
  </si>
  <si>
    <t>Juros Sobre o Capital Próprio</t>
  </si>
  <si>
    <t>Lucros/Prejuízos Acumulados</t>
  </si>
  <si>
    <t>Ajustes de Avaliação Patrimonial</t>
  </si>
  <si>
    <t>Ajustes Acumulados de Conversão</t>
  </si>
  <si>
    <t>Outros Resultados Abrangentes</t>
  </si>
  <si>
    <t>Ganhos e Perdas Atuariais</t>
  </si>
  <si>
    <t>Receita de Venda de Bens e/ou Serviços</t>
  </si>
  <si>
    <t>290.667</t>
  </si>
  <si>
    <t>Custo dos Bens e/ou Serviços Vendidos</t>
  </si>
  <si>
    <t>-157.444</t>
  </si>
  <si>
    <t>Resultado Bruto</t>
  </si>
  <si>
    <t>133.223</t>
  </si>
  <si>
    <t>Despesas/Receitas Operacionais</t>
  </si>
  <si>
    <t>-80.413</t>
  </si>
  <si>
    <t>Despesas com Vendas</t>
  </si>
  <si>
    <t>-35.506</t>
  </si>
  <si>
    <t>Despesas Gerais e Administrativas</t>
  </si>
  <si>
    <t>-58.130</t>
  </si>
  <si>
    <t>Perdas pela Não Recuperabilidade de Ativos</t>
  </si>
  <si>
    <t>Outras Receitas Operacionais</t>
  </si>
  <si>
    <t>13.326</t>
  </si>
  <si>
    <t>Outras Despesas Operacionais</t>
  </si>
  <si>
    <t>-103</t>
  </si>
  <si>
    <t>Resultado de Equivalência Patrimonial</t>
  </si>
  <si>
    <t>Resultado Antes do Resultado Financeiro e dos Tributos</t>
  </si>
  <si>
    <t>52.810</t>
  </si>
  <si>
    <t>Resultado Financeiro</t>
  </si>
  <si>
    <t>-24.155</t>
  </si>
  <si>
    <t>Receitas Financeiras</t>
  </si>
  <si>
    <t>11.186</t>
  </si>
  <si>
    <t>Despesas Financeiras</t>
  </si>
  <si>
    <t>-35.341</t>
  </si>
  <si>
    <t>Resultado Antes dos Tributos sobre o Lucro</t>
  </si>
  <si>
    <t>28.655</t>
  </si>
  <si>
    <t>Imposto de Renda e Contribuição Social sobre o Lucro</t>
  </si>
  <si>
    <t>-4.047</t>
  </si>
  <si>
    <t>-3.150</t>
  </si>
  <si>
    <t>-897</t>
  </si>
  <si>
    <t>Resultado Líquido das Operações Continuadas</t>
  </si>
  <si>
    <t>24.608</t>
  </si>
  <si>
    <t>Resultado Líquido de Operações Descontinuadas</t>
  </si>
  <si>
    <t>Lucro/Prejuízo Líquido das Operações Descontinuadas</t>
  </si>
  <si>
    <t>Ganhos/Perdas Líquidas sobre Ativos de Operações Descontinuadas</t>
  </si>
  <si>
    <t>Lucro/Prejuízo do Período</t>
  </si>
  <si>
    <t>Lucro por Ação - (Reais / Ação)</t>
  </si>
  <si>
    <t>Lucro Básico por Ação</t>
  </si>
  <si>
    <t>0,04842</t>
  </si>
  <si>
    <t>Lucro Diluído por Ação</t>
  </si>
  <si>
    <t>Caixa Líquido Atividades Operacionais</t>
  </si>
  <si>
    <t>Caixa Gerado nas Operações</t>
  </si>
  <si>
    <t>Lucro líquido (Prejuizo) antes do IR e CSLL</t>
  </si>
  <si>
    <t>Depreciações e amortizações</t>
  </si>
  <si>
    <t>Custos das baixas do ativo imobilizado e intangivel</t>
  </si>
  <si>
    <t>Provisão perdas realização de créditos</t>
  </si>
  <si>
    <t>Provisão créditos liquidação duvidosa</t>
  </si>
  <si>
    <t>IR e CSLL diferidos, líquidos</t>
  </si>
  <si>
    <t>Juros sobre financiamentos</t>
  </si>
  <si>
    <t>Subvenções governamentais realizadas</t>
  </si>
  <si>
    <t>Encargos Financeiros antecipados</t>
  </si>
  <si>
    <t>Encargos financeiros arrendamentos</t>
  </si>
  <si>
    <t>Juros s/tributos parcelados</t>
  </si>
  <si>
    <t>Variações monetárias s/financiamentos</t>
  </si>
  <si>
    <t>Provisões para contingências</t>
  </si>
  <si>
    <t>Variações nos Ativos e Passivos</t>
  </si>
  <si>
    <t>Contas receber e fornecimento a faturar</t>
  </si>
  <si>
    <t>Contas a pagar fornecedores</t>
  </si>
  <si>
    <t>Contas a pagar empregados</t>
  </si>
  <si>
    <t>Receitas (Despesas) antecipadas</t>
  </si>
  <si>
    <t>Juros pagos</t>
  </si>
  <si>
    <t>Pagto./Restituição de IRPJ ou CSLL</t>
  </si>
  <si>
    <t>Depósitos vinculados</t>
  </si>
  <si>
    <t>Caixa Líquido Atividades de Investimento</t>
  </si>
  <si>
    <t>Compra de ativo imobilizado e intangivel</t>
  </si>
  <si>
    <t>Caixa Líquido Atividades de Financiamento</t>
  </si>
  <si>
    <t>Financiamentos obtidos</t>
  </si>
  <si>
    <t>Arredamento</t>
  </si>
  <si>
    <t>Encargos financeiros</t>
  </si>
  <si>
    <t>Pagamento de dividendos e juros sobre capital próprio</t>
  </si>
  <si>
    <t>Amortização de financiamentos</t>
  </si>
  <si>
    <t>Pagamento de passivos por arrendamento</t>
  </si>
  <si>
    <t>Ações em tesouraria</t>
  </si>
  <si>
    <t>Variação Cambial s/ Caixa e Equivalentes</t>
  </si>
  <si>
    <t>Aumento (Redução) de Caixa e Equivalentes</t>
  </si>
  <si>
    <t>Saldo Inicial de Caixa e Equivalentes</t>
  </si>
  <si>
    <t>Saldo Final de Caixa e Equivalentes</t>
  </si>
  <si>
    <t xml:space="preserve"> Ações em tesouraria</t>
  </si>
  <si>
    <t>Receitas</t>
  </si>
  <si>
    <t>302.852</t>
  </si>
  <si>
    <t>Vendas de Mercadorias, Produtos e Serviços</t>
  </si>
  <si>
    <t>294.483</t>
  </si>
  <si>
    <t>Outras Receitas</t>
  </si>
  <si>
    <t>22.035</t>
  </si>
  <si>
    <t>Prestação de Serviços</t>
  </si>
  <si>
    <t>7.657</t>
  </si>
  <si>
    <t>Redes de Água e Esgoto</t>
  </si>
  <si>
    <t>1.155</t>
  </si>
  <si>
    <t>Outras Receitas (Despesas) Operacionais</t>
  </si>
  <si>
    <t>13.223</t>
  </si>
  <si>
    <t>Receitas refs. à Construção de Ativos Próprios</t>
  </si>
  <si>
    <t>4.705</t>
  </si>
  <si>
    <t>Provisão/Reversão de Créds. Liquidação Duvidosa</t>
  </si>
  <si>
    <t>-18.371</t>
  </si>
  <si>
    <t>Insumos Adquiridos de Terceiros</t>
  </si>
  <si>
    <t>-74.066</t>
  </si>
  <si>
    <t>Custos Prods., Mercs. e Servs. Vendidos</t>
  </si>
  <si>
    <t>-45.849</t>
  </si>
  <si>
    <t>Materiais, Energia, Servs. de Terceiros e Outros</t>
  </si>
  <si>
    <t>-15.959</t>
  </si>
  <si>
    <t>Perda/Recuperação de Valores Ativos</t>
  </si>
  <si>
    <t>-12.258</t>
  </si>
  <si>
    <t>Materiais Químicos</t>
  </si>
  <si>
    <t>Valor Adicionado Bruto</t>
  </si>
  <si>
    <t>228.786</t>
  </si>
  <si>
    <t>Retenções</t>
  </si>
  <si>
    <t>-19.527</t>
  </si>
  <si>
    <t>Depreciação, Amortização e Exaustão</t>
  </si>
  <si>
    <t>Outras</t>
  </si>
  <si>
    <t>Valor Adicionado Líquido Produzido</t>
  </si>
  <si>
    <t>209.259</t>
  </si>
  <si>
    <t>Vlr Adicionado Recebido em Transferência</t>
  </si>
  <si>
    <t>11.185</t>
  </si>
  <si>
    <t>Valor Adicionado Total a Distribuir</t>
  </si>
  <si>
    <t>220.444</t>
  </si>
  <si>
    <t>Distribuição do Valor Adicionado</t>
  </si>
  <si>
    <t>Pessoal</t>
  </si>
  <si>
    <t>114.805</t>
  </si>
  <si>
    <t>Remuneração Direta</t>
  </si>
  <si>
    <t>76.571</t>
  </si>
  <si>
    <t>Benefícios</t>
  </si>
  <si>
    <t>32.778</t>
  </si>
  <si>
    <t>F.G.T.S.</t>
  </si>
  <si>
    <t>5.456</t>
  </si>
  <si>
    <t>Impostos, Taxas e Contribuições</t>
  </si>
  <si>
    <t>38.472</t>
  </si>
  <si>
    <t>Federais</t>
  </si>
  <si>
    <t>35.392</t>
  </si>
  <si>
    <t>Estaduais</t>
  </si>
  <si>
    <t>1.441</t>
  </si>
  <si>
    <t>Municipais</t>
  </si>
  <si>
    <t>1.639</t>
  </si>
  <si>
    <t>Remuneração de Capitais de Terceiros</t>
  </si>
  <si>
    <t>42.559</t>
  </si>
  <si>
    <t>Juros</t>
  </si>
  <si>
    <t>22.343</t>
  </si>
  <si>
    <t>Aluguéis</t>
  </si>
  <si>
    <t>7.218</t>
  </si>
  <si>
    <t>12.998</t>
  </si>
  <si>
    <t>Remuneração de Capitais Próprios</t>
  </si>
  <si>
    <t>Juros sobre o Capital Próprio</t>
  </si>
  <si>
    <t>Dividendos</t>
  </si>
  <si>
    <t>Lucros Retidos / Prejuízo do Período</t>
  </si>
  <si>
    <t>Codigo Conta</t>
  </si>
  <si>
    <t>Descricao Conta</t>
  </si>
  <si>
    <t>Valor Trimestre Atual</t>
  </si>
  <si>
    <t>Valor Exercicio Anterior</t>
  </si>
  <si>
    <t>Precisao</t>
  </si>
  <si>
    <t>Mil</t>
  </si>
  <si>
    <t>744</t>
  </si>
  <si>
    <t>Direito de uso de ativos e passivos de arrendamentos - líquidos</t>
  </si>
  <si>
    <t>Arrendamento</t>
  </si>
  <si>
    <t>Amortizações de financiamentos</t>
  </si>
  <si>
    <t>Amortização arrendamentos</t>
  </si>
  <si>
    <t>Valor Trimestre Exercicio Anterior</t>
  </si>
  <si>
    <t>Valor Acumulado Exercicio Anterior</t>
  </si>
  <si>
    <t>Lucro Líquido Antes do IR e CSLL</t>
  </si>
  <si>
    <t>Depreciações e Amortizações</t>
  </si>
  <si>
    <t>Custos das Baixas do Imobilizado e Intangível</t>
  </si>
  <si>
    <t>Provisão Perdas Realização de Créditos</t>
  </si>
  <si>
    <t>Provisão Créditos Liquidações Duvidosas</t>
  </si>
  <si>
    <t>IR e CSLL diferidos, Líquidos</t>
  </si>
  <si>
    <t>Juros Sobre Financiamentos</t>
  </si>
  <si>
    <t>Subvenções Governamentais Realizadas</t>
  </si>
  <si>
    <t>Encargos Financeiros Antecipados</t>
  </si>
  <si>
    <t>Encargos Financeiros Arrendamentos</t>
  </si>
  <si>
    <t>Juros s/Tributos Parcelados - Longo Prazo</t>
  </si>
  <si>
    <t>Variações Monetáriais s/Financiamentos</t>
  </si>
  <si>
    <t>Provisões Para Contingências</t>
  </si>
  <si>
    <t>Contas a Receber e Fornecimento a Faturar</t>
  </si>
  <si>
    <t>Contas a Pagar a Fornecedores</t>
  </si>
  <si>
    <t>Contas a Pagar a Empregados</t>
  </si>
  <si>
    <t>Receitas (Despesas) Antecipadas</t>
  </si>
  <si>
    <t>Juros Pagos</t>
  </si>
  <si>
    <t>Pagtos./Restituição IRPJ ou CSLL</t>
  </si>
  <si>
    <t>Depósitos Vinculados</t>
  </si>
  <si>
    <t>Compras de Imobilizado e Intangível</t>
  </si>
  <si>
    <t>Financiamentos Obtidos</t>
  </si>
  <si>
    <t>Pagamento Dividendos / Juros s.Capital Próprio</t>
  </si>
  <si>
    <t>Amortização de Financiamentos</t>
  </si>
  <si>
    <t>Amortização de Arrendamentos Financeiros</t>
  </si>
  <si>
    <t>Encargos Financeiros</t>
  </si>
  <si>
    <t>Arrendamentos</t>
  </si>
  <si>
    <t>6.03.08</t>
  </si>
  <si>
    <t>Outras Receitas (Despesas Operacionais)</t>
  </si>
  <si>
    <t>Valor Ultimo Exercicio</t>
  </si>
  <si>
    <t>Valor Penultimo Exercicio</t>
  </si>
  <si>
    <t>Valor Antepenultimo Exercicio</t>
  </si>
  <si>
    <t>2.663.648</t>
  </si>
  <si>
    <t>512.611</t>
  </si>
  <si>
    <t>204.988</t>
  </si>
  <si>
    <t>5.682</t>
  </si>
  <si>
    <t>199.306</t>
  </si>
  <si>
    <t>263.764</t>
  </si>
  <si>
    <t>345.155</t>
  </si>
  <si>
    <t>-31.339</t>
  </si>
  <si>
    <t>-50.052</t>
  </si>
  <si>
    <t>28.173</t>
  </si>
  <si>
    <t>2.721</t>
  </si>
  <si>
    <t>6.796</t>
  </si>
  <si>
    <t>4.153</t>
  </si>
  <si>
    <t>2.643</t>
  </si>
  <si>
    <t>6.169</t>
  </si>
  <si>
    <t>2.151.037</t>
  </si>
  <si>
    <t>170.244</t>
  </si>
  <si>
    <t>25.645</t>
  </si>
  <si>
    <t>69.561</t>
  </si>
  <si>
    <t>9.526</t>
  </si>
  <si>
    <t>65.512</t>
  </si>
  <si>
    <t>60.373</t>
  </si>
  <si>
    <t>259</t>
  </si>
  <si>
    <t>1.932.061</t>
  </si>
  <si>
    <t>1.330.389</t>
  </si>
  <si>
    <t>100.010</t>
  </si>
  <si>
    <t>501.662</t>
  </si>
  <si>
    <t>48.473</t>
  </si>
  <si>
    <t>22.389</t>
  </si>
  <si>
    <t>26.084</t>
  </si>
  <si>
    <t>444.983</t>
  </si>
  <si>
    <t>62.949</t>
  </si>
  <si>
    <t>14.310</t>
  </si>
  <si>
    <t>11.317</t>
  </si>
  <si>
    <t>2.993</t>
  </si>
  <si>
    <t>48.639</t>
  </si>
  <si>
    <t>433</t>
  </si>
  <si>
    <t>48.206</t>
  </si>
  <si>
    <t>99.221</t>
  </si>
  <si>
    <t>20.450</t>
  </si>
  <si>
    <t>17.007</t>
  </si>
  <si>
    <t>10.957</t>
  </si>
  <si>
    <t>4.201</t>
  </si>
  <si>
    <t>910</t>
  </si>
  <si>
    <t>606</t>
  </si>
  <si>
    <t>131</t>
  </si>
  <si>
    <t>202</t>
  </si>
  <si>
    <t>3.443</t>
  </si>
  <si>
    <t>1.213</t>
  </si>
  <si>
    <t>2.230</t>
  </si>
  <si>
    <t>215.042</t>
  </si>
  <si>
    <t>187.330</t>
  </si>
  <si>
    <t>27.712</t>
  </si>
  <si>
    <t>21.048</t>
  </si>
  <si>
    <t>1.023</t>
  </si>
  <si>
    <t>2.591</t>
  </si>
  <si>
    <t>784</t>
  </si>
  <si>
    <t>972</t>
  </si>
  <si>
    <t>9.291</t>
  </si>
  <si>
    <t>1.042</t>
  </si>
  <si>
    <t>1.765</t>
  </si>
  <si>
    <t>2.889</t>
  </si>
  <si>
    <t>26.273</t>
  </si>
  <si>
    <t>1.492.965</t>
  </si>
  <si>
    <t>1.320.577</t>
  </si>
  <si>
    <t>1.239.276</t>
  </si>
  <si>
    <t>81.301</t>
  </si>
  <si>
    <t>1.460</t>
  </si>
  <si>
    <t>734</t>
  </si>
  <si>
    <t>716</t>
  </si>
  <si>
    <t>10</t>
  </si>
  <si>
    <t>9.232</t>
  </si>
  <si>
    <t>29.590</t>
  </si>
  <si>
    <t>450</t>
  </si>
  <si>
    <t>7.552</t>
  </si>
  <si>
    <t>16.703</t>
  </si>
  <si>
    <t>4.885</t>
  </si>
  <si>
    <t>132.106</t>
  </si>
  <si>
    <t>725.700</t>
  </si>
  <si>
    <t>130.426</t>
  </si>
  <si>
    <t>14.117</t>
  </si>
  <si>
    <t>28.202</t>
  </si>
  <si>
    <t>18.103</t>
  </si>
  <si>
    <t>70.004</t>
  </si>
  <si>
    <t>-5.253</t>
  </si>
  <si>
    <t>Lucro líquido (Prejuízo) antes do IR e CSLL</t>
  </si>
  <si>
    <t>Custos das baixas do ativo imobilizado e intangível</t>
  </si>
  <si>
    <t>Perdas com créditos de liquidação duvidosa</t>
  </si>
  <si>
    <t>Perdas estimadas com créditos liquidação duvidosa</t>
  </si>
  <si>
    <t>Encargos financeiros antecipados</t>
  </si>
  <si>
    <t>Ajustes dos planos de benefícios  a empregados</t>
  </si>
  <si>
    <t>6.01.01.15</t>
  </si>
  <si>
    <t>Ajustes arrendamentos</t>
  </si>
  <si>
    <t>6.01.01.16</t>
  </si>
  <si>
    <t>Perdas estimadas para redução ao valor recuperável</t>
  </si>
  <si>
    <t>Contas receber e fornecimentos a faturar</t>
  </si>
  <si>
    <t>6.02.02</t>
  </si>
  <si>
    <t>Amortização financiamentos</t>
  </si>
  <si>
    <t>Subvenções governamentais</t>
  </si>
  <si>
    <t>7.08.05.01</t>
  </si>
  <si>
    <t>Ajustes de exercícios anteriores</t>
  </si>
  <si>
    <t>Pagamento de passivos por arrendamentos</t>
  </si>
  <si>
    <t xml:space="preserve"> Tributos diferidos e a compensar</t>
  </si>
  <si>
    <t xml:space="preserve"> Provisões trabalhistas, cíveis e tributárias</t>
  </si>
  <si>
    <t xml:space="preserve"> Contas a pagar a fornecedores </t>
  </si>
  <si>
    <t xml:space="preserve"> Contas a pagar a empregados </t>
  </si>
  <si>
    <t xml:space="preserve"> Pagto./Restituição da CSLL </t>
  </si>
  <si>
    <t xml:space="preserve"> Aquisição de bens do imobilizado e intangivel </t>
  </si>
  <si>
    <t xml:space="preserve"> Pagamento dividendos e juros sobre Capital Próprio</t>
  </si>
  <si>
    <t>1trim2025</t>
  </si>
  <si>
    <t>2trim2025</t>
  </si>
  <si>
    <t>3trim2025</t>
  </si>
  <si>
    <t>4trim2025</t>
  </si>
  <si>
    <t>2.991.497</t>
  </si>
  <si>
    <t>782.954</t>
  </si>
  <si>
    <t>433.761</t>
  </si>
  <si>
    <t>5.045</t>
  </si>
  <si>
    <t>428.716</t>
  </si>
  <si>
    <t>283.269</t>
  </si>
  <si>
    <t>369.024</t>
  </si>
  <si>
    <t>-33.127</t>
  </si>
  <si>
    <t>-52.628</t>
  </si>
  <si>
    <t>28.790</t>
  </si>
  <si>
    <t>3.853</t>
  </si>
  <si>
    <t>27.274</t>
  </si>
  <si>
    <t>22.145</t>
  </si>
  <si>
    <t>5.129</t>
  </si>
  <si>
    <t>6.007</t>
  </si>
  <si>
    <t>2.208.543</t>
  </si>
  <si>
    <t>175.064</t>
  </si>
  <si>
    <t>25.256</t>
  </si>
  <si>
    <t>71.207</t>
  </si>
  <si>
    <t>12.037</t>
  </si>
  <si>
    <t>66.564</t>
  </si>
  <si>
    <t>61.685</t>
  </si>
  <si>
    <t>4.879</t>
  </si>
  <si>
    <t>268</t>
  </si>
  <si>
    <t>1.983.339</t>
  </si>
  <si>
    <t>1.357.740</t>
  </si>
  <si>
    <t>98.605</t>
  </si>
  <si>
    <t>526.994</t>
  </si>
  <si>
    <t>49.872</t>
  </si>
  <si>
    <t>22.458</t>
  </si>
  <si>
    <t>27.414</t>
  </si>
  <si>
    <t xml:space="preserve"> 31/03/2025</t>
  </si>
  <si>
    <t xml:space="preserve"> 31/12/2024</t>
  </si>
  <si>
    <t>504.940</t>
  </si>
  <si>
    <t>65.340</t>
  </si>
  <si>
    <t>13.132</t>
  </si>
  <si>
    <t>11.068</t>
  </si>
  <si>
    <t>2.064</t>
  </si>
  <si>
    <t>52.208</t>
  </si>
  <si>
    <t>221</t>
  </si>
  <si>
    <t>43.899</t>
  </si>
  <si>
    <t>8.088</t>
  </si>
  <si>
    <t>90.819</t>
  </si>
  <si>
    <t>19.742</t>
  </si>
  <si>
    <t>16.824</t>
  </si>
  <si>
    <t>2.788</t>
  </si>
  <si>
    <t>7.191</t>
  </si>
  <si>
    <t>4.774</t>
  </si>
  <si>
    <t>1.034</t>
  </si>
  <si>
    <t>669</t>
  </si>
  <si>
    <t>145</t>
  </si>
  <si>
    <t>223</t>
  </si>
  <si>
    <t>2.918</t>
  </si>
  <si>
    <t>12</t>
  </si>
  <si>
    <t>1.356</t>
  </si>
  <si>
    <t>1.550</t>
  </si>
  <si>
    <t>267.788</t>
  </si>
  <si>
    <t>238.140</t>
  </si>
  <si>
    <t>29.648</t>
  </si>
  <si>
    <t>19.708</t>
  </si>
  <si>
    <t>604</t>
  </si>
  <si>
    <t>2.652</t>
  </si>
  <si>
    <t>700</t>
  </si>
  <si>
    <t>977</t>
  </si>
  <si>
    <t>9.048</t>
  </si>
  <si>
    <t>465</t>
  </si>
  <si>
    <t>1.752</t>
  </si>
  <si>
    <t>2.819</t>
  </si>
  <si>
    <t>41.543</t>
  </si>
  <si>
    <t>1.738.920</t>
  </si>
  <si>
    <t>1.570.758</t>
  </si>
  <si>
    <t>1.492.169</t>
  </si>
  <si>
    <t>78.589</t>
  </si>
  <si>
    <t>1.445</t>
  </si>
  <si>
    <t>696</t>
  </si>
  <si>
    <t>5</t>
  </si>
  <si>
    <t>10.120</t>
  </si>
  <si>
    <t>26.611</t>
  </si>
  <si>
    <t>7.858</t>
  </si>
  <si>
    <t>15.705</t>
  </si>
  <si>
    <t>2.598</t>
  </si>
  <si>
    <t>129.986</t>
  </si>
  <si>
    <t>747.637</t>
  </si>
  <si>
    <t>30.766</t>
  </si>
  <si>
    <t>-14.082</t>
  </si>
  <si>
    <t>374.247</t>
  </si>
  <si>
    <t>-202.262</t>
  </si>
  <si>
    <t>171.985</t>
  </si>
  <si>
    <t>-91.500</t>
  </si>
  <si>
    <t>-40.154</t>
  </si>
  <si>
    <t>-71.638</t>
  </si>
  <si>
    <t>20.503</t>
  </si>
  <si>
    <t>-211</t>
  </si>
  <si>
    <t>80.485</t>
  </si>
  <si>
    <t>-47.680</t>
  </si>
  <si>
    <t>21.074</t>
  </si>
  <si>
    <t>-68.754</t>
  </si>
  <si>
    <t>32.805</t>
  </si>
  <si>
    <t>-2.039</t>
  </si>
  <si>
    <t>-2.788</t>
  </si>
  <si>
    <t>749</t>
  </si>
  <si>
    <t>0,05123</t>
  </si>
  <si>
    <t>48.019</t>
  </si>
  <si>
    <t>131.509</t>
  </si>
  <si>
    <t>27.249</t>
  </si>
  <si>
    <t>211</t>
  </si>
  <si>
    <t>16.189</t>
  </si>
  <si>
    <t>2.576</t>
  </si>
  <si>
    <t>-1.623</t>
  </si>
  <si>
    <t>54.916</t>
  </si>
  <si>
    <t>-2.364</t>
  </si>
  <si>
    <t>4.445</t>
  </si>
  <si>
    <t>8.463</t>
  </si>
  <si>
    <t>Ajustes derivativos</t>
  </si>
  <si>
    <t>-8.829</t>
  </si>
  <si>
    <t>-1.981</t>
  </si>
  <si>
    <t>Ajustes de arrendamentos</t>
  </si>
  <si>
    <t>-548</t>
  </si>
  <si>
    <t>-83.490</t>
  </si>
  <si>
    <t>-39.794</t>
  </si>
  <si>
    <t>-617</t>
  </si>
  <si>
    <t>-8.402</t>
  </si>
  <si>
    <t>-3.321</t>
  </si>
  <si>
    <t>-2.563</t>
  </si>
  <si>
    <t>-25.248</t>
  </si>
  <si>
    <t>-3.934</t>
  </si>
  <si>
    <t>389</t>
  </si>
  <si>
    <t>-73.671</t>
  </si>
  <si>
    <t>254.425</t>
  </si>
  <si>
    <t>289.134</t>
  </si>
  <si>
    <t>-23.562</t>
  </si>
  <si>
    <t>-11.147</t>
  </si>
  <si>
    <t>228.773</t>
  </si>
  <si>
    <t>397.190</t>
  </si>
  <si>
    <t>377.879</t>
  </si>
  <si>
    <t>32.864</t>
  </si>
  <si>
    <t>11.113</t>
  </si>
  <si>
    <t>1.459</t>
  </si>
  <si>
    <t>20.292</t>
  </si>
  <si>
    <t>5.212</t>
  </si>
  <si>
    <t>-18.765</t>
  </si>
  <si>
    <t>-115.200</t>
  </si>
  <si>
    <t>-79.761</t>
  </si>
  <si>
    <t>-26.397</t>
  </si>
  <si>
    <t>-9.042</t>
  </si>
  <si>
    <t>281.990</t>
  </si>
  <si>
    <t>-27.249</t>
  </si>
  <si>
    <t>254.741</t>
  </si>
  <si>
    <t>275.815</t>
  </si>
  <si>
    <t>125.425</t>
  </si>
  <si>
    <t>88.532</t>
  </si>
  <si>
    <t>30.697</t>
  </si>
  <si>
    <t>6.196</t>
  </si>
  <si>
    <t>42.856</t>
  </si>
  <si>
    <t>39.441</t>
  </si>
  <si>
    <t>1.446</t>
  </si>
  <si>
    <t>1.969</t>
  </si>
  <si>
    <t>76.768</t>
  </si>
  <si>
    <t>48.942</t>
  </si>
  <si>
    <t>8.014</t>
  </si>
  <si>
    <t>19.812</t>
  </si>
  <si>
    <t>2.975.490</t>
  </si>
  <si>
    <t>634.932</t>
  </si>
  <si>
    <t>291.963</t>
  </si>
  <si>
    <t>9.632</t>
  </si>
  <si>
    <t>282.331</t>
  </si>
  <si>
    <t>281.462</t>
  </si>
  <si>
    <t>371.019</t>
  </si>
  <si>
    <t>-35.007</t>
  </si>
  <si>
    <t>-54.550</t>
  </si>
  <si>
    <t>33.475</t>
  </si>
  <si>
    <t>7.015</t>
  </si>
  <si>
    <t>13.751</t>
  </si>
  <si>
    <t>9.367</t>
  </si>
  <si>
    <t>4.384</t>
  </si>
  <si>
    <t>7.266</t>
  </si>
  <si>
    <t>2.340.558</t>
  </si>
  <si>
    <t>175.324</t>
  </si>
  <si>
    <t>20.439</t>
  </si>
  <si>
    <t>71.640</t>
  </si>
  <si>
    <t>12.300</t>
  </si>
  <si>
    <t>70.945</t>
  </si>
  <si>
    <t>66.302</t>
  </si>
  <si>
    <t>4.643</t>
  </si>
  <si>
    <t>273</t>
  </si>
  <si>
    <t>2.112.413</t>
  </si>
  <si>
    <t>1.535.516</t>
  </si>
  <si>
    <t>89.611</t>
  </si>
  <si>
    <t>487.286</t>
  </si>
  <si>
    <t>52.548</t>
  </si>
  <si>
    <t>23.074</t>
  </si>
  <si>
    <t>29.474</t>
  </si>
  <si>
    <t>567.047</t>
  </si>
  <si>
    <t>82.283</t>
  </si>
  <si>
    <t>14.220</t>
  </si>
  <si>
    <t>12.094</t>
  </si>
  <si>
    <t>2.126</t>
  </si>
  <si>
    <t>68.063</t>
  </si>
  <si>
    <t>276</t>
  </si>
  <si>
    <t>50.548</t>
  </si>
  <si>
    <t>17.239</t>
  </si>
  <si>
    <t>123.160</t>
  </si>
  <si>
    <t>25.381</t>
  </si>
  <si>
    <t>21.894</t>
  </si>
  <si>
    <t>6.143</t>
  </si>
  <si>
    <t>8.638</t>
  </si>
  <si>
    <t>4.899</t>
  </si>
  <si>
    <t>1.061</t>
  </si>
  <si>
    <t>161</t>
  </si>
  <si>
    <t>248</t>
  </si>
  <si>
    <t>3.487</t>
  </si>
  <si>
    <t>1.349</t>
  </si>
  <si>
    <t>2.138</t>
  </si>
  <si>
    <t>302.413</t>
  </si>
  <si>
    <t>271.956</t>
  </si>
  <si>
    <t>30.457</t>
  </si>
  <si>
    <t>20.406</t>
  </si>
  <si>
    <t>348</t>
  </si>
  <si>
    <t>2.714</t>
  </si>
  <si>
    <t>733</t>
  </si>
  <si>
    <t>1.010</t>
  </si>
  <si>
    <t>8.791</t>
  </si>
  <si>
    <t>1.745</t>
  </si>
  <si>
    <t>2.928</t>
  </si>
  <si>
    <t>13.404</t>
  </si>
  <si>
    <t>1.658.378</t>
  </si>
  <si>
    <t>1.493.703</t>
  </si>
  <si>
    <t>1.424.197</t>
  </si>
  <si>
    <t>69.506</t>
  </si>
  <si>
    <t>1.462</t>
  </si>
  <si>
    <t>754</t>
  </si>
  <si>
    <t>704</t>
  </si>
  <si>
    <t>4</t>
  </si>
  <si>
    <t>10.275</t>
  </si>
  <si>
    <t>25.057</t>
  </si>
  <si>
    <t>7.776</t>
  </si>
  <si>
    <t>14.710</t>
  </si>
  <si>
    <t>2.571</t>
  </si>
  <si>
    <t>127.881</t>
  </si>
  <si>
    <t>750.065</t>
  </si>
  <si>
    <t>660.399</t>
  </si>
  <si>
    <t>60.422</t>
  </si>
  <si>
    <t>44.353</t>
  </si>
  <si>
    <t>-15.102</t>
  </si>
  <si>
    <t>Valor Acumulado Atual Exercicio</t>
  </si>
  <si>
    <t>385.054</t>
  </si>
  <si>
    <t>759.301</t>
  </si>
  <si>
    <t>363.486</t>
  </si>
  <si>
    <t>697.964</t>
  </si>
  <si>
    <t>-221.706</t>
  </si>
  <si>
    <t>-423.968</t>
  </si>
  <si>
    <t>-183.599</t>
  </si>
  <si>
    <t>-355.420</t>
  </si>
  <si>
    <t>163.348</t>
  </si>
  <si>
    <t>335.333</t>
  </si>
  <si>
    <t>179.887</t>
  </si>
  <si>
    <t>342.544</t>
  </si>
  <si>
    <t>-102.291</t>
  </si>
  <si>
    <t>-193.791</t>
  </si>
  <si>
    <t>-89.551</t>
  </si>
  <si>
    <t>-178.870</t>
  </si>
  <si>
    <t>-41.426</t>
  </si>
  <si>
    <t>-81.580</t>
  </si>
  <si>
    <t>-41.926</t>
  </si>
  <si>
    <t>-85.350</t>
  </si>
  <si>
    <t>-79.585</t>
  </si>
  <si>
    <t>-151.223</t>
  </si>
  <si>
    <t>-72.905</t>
  </si>
  <si>
    <t>-136.309</t>
  </si>
  <si>
    <t>18.826</t>
  </si>
  <si>
    <t>39.329</t>
  </si>
  <si>
    <t>25.390</t>
  </si>
  <si>
    <t>42.963</t>
  </si>
  <si>
    <t>-106</t>
  </si>
  <si>
    <t>-317</t>
  </si>
  <si>
    <t>-110</t>
  </si>
  <si>
    <t>-174</t>
  </si>
  <si>
    <t>61.057</t>
  </si>
  <si>
    <t>141.542</t>
  </si>
  <si>
    <t>90.336</t>
  </si>
  <si>
    <t>163.674</t>
  </si>
  <si>
    <t>-44.123</t>
  </si>
  <si>
    <t>-91.803</t>
  </si>
  <si>
    <t>-24.066</t>
  </si>
  <si>
    <t>-49.101</t>
  </si>
  <si>
    <t>38.362</t>
  </si>
  <si>
    <t>59.436</t>
  </si>
  <si>
    <t>19.255</t>
  </si>
  <si>
    <t>36.385</t>
  </si>
  <si>
    <t>-82.485</t>
  </si>
  <si>
    <t>-151.239</t>
  </si>
  <si>
    <t>-43.321</t>
  </si>
  <si>
    <t>-85.486</t>
  </si>
  <si>
    <t>16.934</t>
  </si>
  <si>
    <t>49.739</t>
  </si>
  <si>
    <t>66.270</t>
  </si>
  <si>
    <t>114.573</t>
  </si>
  <si>
    <t>-3.347</t>
  </si>
  <si>
    <t>-5.386</t>
  </si>
  <si>
    <t>-6.218</t>
  </si>
  <si>
    <t>-10.653</t>
  </si>
  <si>
    <t>-3.355</t>
  </si>
  <si>
    <t>-6.143</t>
  </si>
  <si>
    <t>-6.360</t>
  </si>
  <si>
    <t>-11.283</t>
  </si>
  <si>
    <t>8</t>
  </si>
  <si>
    <t>757</t>
  </si>
  <si>
    <t>142</t>
  </si>
  <si>
    <t>630</t>
  </si>
  <si>
    <t>13.587</t>
  </si>
  <si>
    <t>60.052</t>
  </si>
  <si>
    <t>103.920</t>
  </si>
  <si>
    <t>0,02057</t>
  </si>
  <si>
    <t>0,07035</t>
  </si>
  <si>
    <t>0,1</t>
  </si>
  <si>
    <t>0,17305</t>
  </si>
  <si>
    <t>117.530</t>
  </si>
  <si>
    <t>136.602</t>
  </si>
  <si>
    <t>257.257</t>
  </si>
  <si>
    <t>291.088</t>
  </si>
  <si>
    <t>54.318</t>
  </si>
  <si>
    <t>46.411</t>
  </si>
  <si>
    <t>328</t>
  </si>
  <si>
    <t>174</t>
  </si>
  <si>
    <t>31.945</t>
  </si>
  <si>
    <t>40.793</t>
  </si>
  <si>
    <t>4.498</t>
  </si>
  <si>
    <t>5.032</t>
  </si>
  <si>
    <t>-1.731</t>
  </si>
  <si>
    <t>-631</t>
  </si>
  <si>
    <t>127.381</t>
  </si>
  <si>
    <t>71.376</t>
  </si>
  <si>
    <t>-4.725</t>
  </si>
  <si>
    <t>-4.509</t>
  </si>
  <si>
    <t>8.587</t>
  </si>
  <si>
    <t>8.606</t>
  </si>
  <si>
    <t>46</t>
  </si>
  <si>
    <t>7.872</t>
  </si>
  <si>
    <t>-2.540</t>
  </si>
  <si>
    <t>1.391</t>
  </si>
  <si>
    <t>Ajuste dos planos de benefíciosa empregados</t>
  </si>
  <si>
    <t>-9.849</t>
  </si>
  <si>
    <t>-740</t>
  </si>
  <si>
    <t>-139.727</t>
  </si>
  <si>
    <t>-154.486</t>
  </si>
  <si>
    <t>-57.335</t>
  </si>
  <si>
    <t>-59.254</t>
  </si>
  <si>
    <t>-5.302</t>
  </si>
  <si>
    <t>-968</t>
  </si>
  <si>
    <t>23.939</t>
  </si>
  <si>
    <t>14.602</t>
  </si>
  <si>
    <t>-6.116</t>
  </si>
  <si>
    <t>-18.689</t>
  </si>
  <si>
    <t>-1.804</t>
  </si>
  <si>
    <t>-1.491</t>
  </si>
  <si>
    <t>-93.448</t>
  </si>
  <si>
    <t>-72.781</t>
  </si>
  <si>
    <t>-4.866</t>
  </si>
  <si>
    <t>-13.504</t>
  </si>
  <si>
    <t>5.205</t>
  </si>
  <si>
    <t>-2.401</t>
  </si>
  <si>
    <t>-173.905</t>
  </si>
  <si>
    <t>-197.638</t>
  </si>
  <si>
    <t>143.350</t>
  </si>
  <si>
    <t>-29.066</t>
  </si>
  <si>
    <t>317.513</t>
  </si>
  <si>
    <t>103.050</t>
  </si>
  <si>
    <t>-70.005</t>
  </si>
  <si>
    <t>-81.946</t>
  </si>
  <si>
    <t>-42.695</t>
  </si>
  <si>
    <t>-22.212</t>
  </si>
  <si>
    <t>-19.386</t>
  </si>
  <si>
    <t>86.975</t>
  </si>
  <si>
    <t>-90.102</t>
  </si>
  <si>
    <t>320.445</t>
  </si>
  <si>
    <t>230.343</t>
  </si>
  <si>
    <t>806.625</t>
  </si>
  <si>
    <t>736.759</t>
  </si>
  <si>
    <t>754.581</t>
  </si>
  <si>
    <t>691.461</t>
  </si>
  <si>
    <t>76.574</t>
  </si>
  <si>
    <t>79.523</t>
  </si>
  <si>
    <t>34.188</t>
  </si>
  <si>
    <t>33.055</t>
  </si>
  <si>
    <t>3.374</t>
  </si>
  <si>
    <t>3.679</t>
  </si>
  <si>
    <t>39.012</t>
  </si>
  <si>
    <t>42.789</t>
  </si>
  <si>
    <t>11.913</t>
  </si>
  <si>
    <t>11.600</t>
  </si>
  <si>
    <t>-36.443</t>
  </si>
  <si>
    <t>-45.825</t>
  </si>
  <si>
    <t>-250.492</t>
  </si>
  <si>
    <t>-194.784</t>
  </si>
  <si>
    <t>-174.867</t>
  </si>
  <si>
    <t>-128.566</t>
  </si>
  <si>
    <t>-57.488</t>
  </si>
  <si>
    <t>-46.934</t>
  </si>
  <si>
    <t>-18.137</t>
  </si>
  <si>
    <t>-19.284</t>
  </si>
  <si>
    <t>556.133</t>
  </si>
  <si>
    <t>541.975</t>
  </si>
  <si>
    <t>-54.318</t>
  </si>
  <si>
    <t>-46.411</t>
  </si>
  <si>
    <t>501.815</t>
  </si>
  <si>
    <t>495.564</t>
  </si>
  <si>
    <t>36.384</t>
  </si>
  <si>
    <t>561.251</t>
  </si>
  <si>
    <t>531.948</t>
  </si>
  <si>
    <t>256.451</t>
  </si>
  <si>
    <t>234.938</t>
  </si>
  <si>
    <t>187.028</t>
  </si>
  <si>
    <t>172.747</t>
  </si>
  <si>
    <t>56.175</t>
  </si>
  <si>
    <t>50.141</t>
  </si>
  <si>
    <t>13.248</t>
  </si>
  <si>
    <t>12.050</t>
  </si>
  <si>
    <t>91.802</t>
  </si>
  <si>
    <t>89.593</t>
  </si>
  <si>
    <t>84.515</t>
  </si>
  <si>
    <t>83.230</t>
  </si>
  <si>
    <t>3.335</t>
  </si>
  <si>
    <t>2.654</t>
  </si>
  <si>
    <t>3.952</t>
  </si>
  <si>
    <t>3.709</t>
  </si>
  <si>
    <t>168.645</t>
  </si>
  <si>
    <t>103.497</t>
  </si>
  <si>
    <t>119.899</t>
  </si>
  <si>
    <t>59.167</t>
  </si>
  <si>
    <t>17.406</t>
  </si>
  <si>
    <t>18.011</t>
  </si>
  <si>
    <t>31.340</t>
  </si>
  <si>
    <t>26.319</t>
  </si>
  <si>
    <t>Ajuste dos planos de benefícios a empregados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</si>
</sst>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00_ ;\-#,##0.00000\ "/>
    <numFmt numFmtId="167" formatCode="#,##0.0000_ ;\-#,##0.0000\ "/>
    <numFmt numFmtId="168" formatCode="#,##0.000000_ ;\-#,##0.000000\ "/>
    <numFmt numFmtId="169" formatCode="#,##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3" fontId="0" fillId="0" borderId="0" xfId="0" applyNumberFormat="1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2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5" fillId="0" borderId="1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0" fillId="0" borderId="0" xfId="0" applyNumberFormat="1"/>
    <xf numFmtId="0" fontId="6" fillId="0" borderId="0" xfId="0" applyFont="1"/>
    <xf numFmtId="0" fontId="6" fillId="0" borderId="0" xfId="0" applyFont="1" applyFill="1" applyAlignment="1">
      <alignment vertical="center"/>
    </xf>
    <xf numFmtId="164" fontId="6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horizontal="left" wrapText="1"/>
    </xf>
    <xf numFmtId="0" fontId="8" fillId="0" borderId="0" xfId="27"/>
    <xf numFmtId="167" fontId="2" fillId="0" borderId="0" xfId="0" applyNumberFormat="1" applyFont="1" applyFill="1" applyBorder="1" applyAlignment="1">
      <alignment vertical="center"/>
    </xf>
    <xf numFmtId="168" fontId="0" fillId="0" borderId="0" xfId="1" applyNumberFormat="1" applyFont="1" applyAlignment="1">
      <alignment vertical="center"/>
    </xf>
    <xf numFmtId="166" fontId="2" fillId="0" borderId="0" xfId="0" applyNumberFormat="1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41" fontId="7" fillId="0" borderId="1" xfId="1" applyNumberFormat="1" applyFont="1" applyFill="1" applyBorder="1"/>
    <xf numFmtId="41" fontId="5" fillId="0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5" fillId="3" borderId="1" xfId="1" applyNumberFormat="1" applyFont="1" applyFill="1" applyBorder="1"/>
    <xf numFmtId="41" fontId="5" fillId="0" borderId="1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41" fontId="2" fillId="0" borderId="1" xfId="1" applyNumberFormat="1" applyFont="1" applyFill="1" applyBorder="1"/>
    <xf numFmtId="41" fontId="7" fillId="3" borderId="1" xfId="1" applyNumberFormat="1" applyFont="1" applyFill="1" applyBorder="1"/>
    <xf numFmtId="3" fontId="0" fillId="0" borderId="0" xfId="0" applyNumberFormat="1"/>
    <xf numFmtId="49" fontId="2" fillId="0" borderId="0" xfId="0" applyNumberFormat="1" applyFont="1"/>
    <xf numFmtId="49" fontId="0" fillId="0" borderId="0" xfId="0" applyNumberFormat="1"/>
    <xf numFmtId="42" fontId="2" fillId="0" borderId="1" xfId="1" applyNumberFormat="1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7" fillId="0" borderId="1" xfId="1" applyNumberFormat="1" applyFont="1" applyFill="1" applyBorder="1" applyAlignment="1">
      <alignment horizontal="right"/>
    </xf>
    <xf numFmtId="41" fontId="2" fillId="0" borderId="0" xfId="0" applyNumberFormat="1" applyFont="1"/>
    <xf numFmtId="41" fontId="7" fillId="3" borderId="1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 vertical="center"/>
    </xf>
    <xf numFmtId="41" fontId="7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7" fillId="0" borderId="1" xfId="1" applyNumberFormat="1" applyFont="1" applyBorder="1" applyAlignment="1">
      <alignment horizontal="right"/>
    </xf>
    <xf numFmtId="41" fontId="5" fillId="3" borderId="1" xfId="1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5" fillId="3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/>
    <xf numFmtId="165" fontId="5" fillId="0" borderId="1" xfId="1" applyNumberFormat="1" applyFont="1" applyFill="1" applyBorder="1"/>
    <xf numFmtId="165" fontId="0" fillId="0" borderId="0" xfId="0" applyNumberFormat="1" applyFont="1" applyAlignment="1">
      <alignment horizontal="right"/>
    </xf>
    <xf numFmtId="49" fontId="0" fillId="0" borderId="0" xfId="0" applyNumberFormat="1" applyFont="1"/>
    <xf numFmtId="166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165" fontId="2" fillId="0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/>
    </xf>
    <xf numFmtId="166" fontId="7" fillId="0" borderId="1" xfId="1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69" fontId="0" fillId="0" borderId="0" xfId="0" applyNumberFormat="1" applyAlignment="1">
      <alignment horizontal="right"/>
    </xf>
    <xf numFmtId="166" fontId="5" fillId="0" borderId="1" xfId="1" applyNumberFormat="1" applyFont="1" applyFill="1" applyBorder="1" applyAlignment="1">
      <alignment horizontal="right" vertical="center"/>
    </xf>
  </cellXfs>
  <cellStyles count="28">
    <cellStyle name="Hiperlink" xfId="27" builtinId="8"/>
    <cellStyle name="Normal" xfId="0" builtinId="0"/>
    <cellStyle name="Normal 2" xfId="4" xr:uid="{00000000-0005-0000-0000-000002000000}"/>
    <cellStyle name="Normal 2 2" xfId="5" xr:uid="{00000000-0005-0000-0000-000003000000}"/>
    <cellStyle name="Normal 2 3" xfId="6" xr:uid="{00000000-0005-0000-0000-000004000000}"/>
    <cellStyle name="Normal 2 4" xfId="7" xr:uid="{00000000-0005-0000-0000-000005000000}"/>
    <cellStyle name="Normal 3" xfId="2" xr:uid="{00000000-0005-0000-0000-000006000000}"/>
    <cellStyle name="Normal 6" xfId="8" xr:uid="{00000000-0005-0000-0000-000007000000}"/>
    <cellStyle name="Porcentagem 2" xfId="10" xr:uid="{00000000-0005-0000-0000-000008000000}"/>
    <cellStyle name="Porcentagem 2 2" xfId="11" xr:uid="{00000000-0005-0000-0000-000009000000}"/>
    <cellStyle name="Porcentagem 2 3" xfId="12" xr:uid="{00000000-0005-0000-0000-00000A000000}"/>
    <cellStyle name="Porcentagem 2 4" xfId="13" xr:uid="{00000000-0005-0000-0000-00000B000000}"/>
    <cellStyle name="Porcentagem 3" xfId="9" xr:uid="{00000000-0005-0000-0000-00000C000000}"/>
    <cellStyle name="Separador de milhares 2" xfId="14" xr:uid="{00000000-0005-0000-0000-00000D000000}"/>
    <cellStyle name="Separador de milhares 2 2" xfId="15" xr:uid="{00000000-0005-0000-0000-00000E000000}"/>
    <cellStyle name="Separador de milhares 2 3" xfId="16" xr:uid="{00000000-0005-0000-0000-00000F000000}"/>
    <cellStyle name="Separador de milhares 2 4" xfId="17" xr:uid="{00000000-0005-0000-0000-000010000000}"/>
    <cellStyle name="Separador de milhares 8" xfId="18" xr:uid="{00000000-0005-0000-0000-000011000000}"/>
    <cellStyle name="Separador de milhares 8 2" xfId="19" xr:uid="{00000000-0005-0000-0000-000012000000}"/>
    <cellStyle name="Separador de milhares 8 3" xfId="20" xr:uid="{00000000-0005-0000-0000-000013000000}"/>
    <cellStyle name="Separador de milhares 8 4" xfId="21" xr:uid="{00000000-0005-0000-0000-000014000000}"/>
    <cellStyle name="Separador de milhares 9" xfId="22" xr:uid="{00000000-0005-0000-0000-000015000000}"/>
    <cellStyle name="Separador de milhares 9 2" xfId="23" xr:uid="{00000000-0005-0000-0000-000016000000}"/>
    <cellStyle name="Separador de milhares 9 3" xfId="24" xr:uid="{00000000-0005-0000-0000-000017000000}"/>
    <cellStyle name="Separador de milhares 9 4" xfId="25" xr:uid="{00000000-0005-0000-0000-000018000000}"/>
    <cellStyle name="Vírgula" xfId="1" builtinId="3"/>
    <cellStyle name="Vírgula 2" xfId="3" xr:uid="{00000000-0005-0000-0000-00001A000000}"/>
    <cellStyle name="Vírgula 3" xfId="26" xr:uid="{00000000-0005-0000-0000-00001B000000}"/>
  </cellStyles>
  <dxfs count="0"/>
  <tableStyles count="0" defaultTableStyle="TableStyleMedium2" defaultPivotStyle="PivotStyleLight16"/>
  <colors>
    <mruColors>
      <color rgb="FF0000FF"/>
      <color rgb="FF00FF99"/>
      <color rgb="FFFFCC00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vmweb.cvm.gov.br/SWB/Sistemas/SCW/CPublica/CiaAb/FormBuscaCiaAb.aspx?TipoConsult=c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65"/>
  <sheetViews>
    <sheetView showGridLines="0" tabSelected="1" zoomScaleNormal="10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D66" sqref="D66"/>
    </sheetView>
  </sheetViews>
  <sheetFormatPr defaultRowHeight="15" x14ac:dyDescent="0.25"/>
  <cols>
    <col min="1" max="1" width="13.28515625" style="28" bestFit="1" customWidth="1"/>
    <col min="2" max="2" width="65.7109375" style="14" customWidth="1"/>
    <col min="3" max="4" width="17.85546875" style="17" customWidth="1"/>
    <col min="5" max="5" width="17.85546875" customWidth="1"/>
    <col min="6" max="6" width="17.85546875" style="28" customWidth="1"/>
    <col min="7" max="7" width="13.28515625" customWidth="1"/>
    <col min="8" max="8" width="10.5703125" bestFit="1" customWidth="1"/>
  </cols>
  <sheetData>
    <row r="1" spans="1:8" x14ac:dyDescent="0.25">
      <c r="A1" s="36" t="s">
        <v>3</v>
      </c>
      <c r="B1" s="1" t="s">
        <v>0</v>
      </c>
      <c r="C1" s="2" t="s">
        <v>1048</v>
      </c>
      <c r="D1" s="2" t="s">
        <v>1049</v>
      </c>
      <c r="E1" s="2" t="s">
        <v>1050</v>
      </c>
      <c r="F1" s="33" t="s">
        <v>1051</v>
      </c>
    </row>
    <row r="2" spans="1:8" x14ac:dyDescent="0.25">
      <c r="A2" s="37">
        <v>1</v>
      </c>
      <c r="B2" s="5" t="s">
        <v>87</v>
      </c>
      <c r="C2" s="50">
        <f>+C3+C25</f>
        <v>2991497</v>
      </c>
      <c r="D2" s="50">
        <f>+D3+D25</f>
        <v>2975490</v>
      </c>
      <c r="E2" s="50">
        <f>+E3+E25</f>
        <v>0</v>
      </c>
      <c r="F2" s="58">
        <f>+F3+F25</f>
        <v>0</v>
      </c>
      <c r="G2" s="61"/>
      <c r="H2" s="52"/>
    </row>
    <row r="3" spans="1:8" x14ac:dyDescent="0.25">
      <c r="A3" s="38" t="s">
        <v>315</v>
      </c>
      <c r="B3" s="15" t="s">
        <v>88</v>
      </c>
      <c r="C3" s="50">
        <f>+C4++C7+C13+C14+C15+C17+C20</f>
        <v>782954</v>
      </c>
      <c r="D3" s="50">
        <f>+D4++D7+D13+D14+D15+D17+D20</f>
        <v>634932</v>
      </c>
      <c r="E3" s="50">
        <f>+E4++E7+E13+E14+E15+E17+E20</f>
        <v>0</v>
      </c>
      <c r="F3" s="50">
        <f>+F4++F7+F13+F14+F15+F17+F20</f>
        <v>0</v>
      </c>
      <c r="G3" s="27"/>
    </row>
    <row r="4" spans="1:8" x14ac:dyDescent="0.25">
      <c r="A4" s="38" t="s">
        <v>316</v>
      </c>
      <c r="B4" s="15" t="s">
        <v>86</v>
      </c>
      <c r="C4" s="50">
        <f>+C5+C6</f>
        <v>433761</v>
      </c>
      <c r="D4" s="50">
        <f>+D5+D6</f>
        <v>291963</v>
      </c>
      <c r="E4" s="50">
        <f>+E5+E6</f>
        <v>0</v>
      </c>
      <c r="F4" s="50">
        <f>+F5+F6</f>
        <v>0</v>
      </c>
      <c r="G4" s="3"/>
    </row>
    <row r="5" spans="1:8" s="14" customFormat="1" x14ac:dyDescent="0.25">
      <c r="A5" s="38" t="s">
        <v>317</v>
      </c>
      <c r="B5" s="15" t="s">
        <v>302</v>
      </c>
      <c r="C5" s="62" t="str">
        <f>VLOOKUP(A5,Planilha1!A2:C345,3,0)</f>
        <v>5.045</v>
      </c>
      <c r="D5" s="63" t="str">
        <f>VLOOKUP(+A5,Planilha2!A4:C71,3,0)</f>
        <v>9.632</v>
      </c>
      <c r="E5" s="63">
        <f>VLOOKUP(+A5,Planilha3!A5:C71,3,0)</f>
        <v>0</v>
      </c>
      <c r="F5" s="69">
        <f>VLOOKUP(+A5,'31_12_2024'!A5:C71,3,0)</f>
        <v>0</v>
      </c>
      <c r="G5" s="3"/>
    </row>
    <row r="6" spans="1:8" s="14" customFormat="1" x14ac:dyDescent="0.25">
      <c r="A6" s="38" t="s">
        <v>318</v>
      </c>
      <c r="B6" s="15" t="s">
        <v>303</v>
      </c>
      <c r="C6" s="62" t="str">
        <f>VLOOKUP(A6,Planilha1!A3:C346,3,30)</f>
        <v>428.716</v>
      </c>
      <c r="D6" s="63" t="str">
        <f>VLOOKUP(+A6,Planilha2!A5:C72,3,0)</f>
        <v>282.331</v>
      </c>
      <c r="E6" s="63">
        <f>VLOOKUP(+A6,Planilha3!A6:C72,3,0)</f>
        <v>0</v>
      </c>
      <c r="F6" s="69">
        <f>VLOOKUP(+A6,'31_12_2024'!A6:C72,3,0)</f>
        <v>0</v>
      </c>
      <c r="G6" s="3"/>
    </row>
    <row r="7" spans="1:8" x14ac:dyDescent="0.25">
      <c r="A7" s="38" t="s">
        <v>325</v>
      </c>
      <c r="B7" s="15" t="s">
        <v>93</v>
      </c>
      <c r="C7" s="50">
        <f>+C8</f>
        <v>283269</v>
      </c>
      <c r="D7" s="64">
        <f>+D8</f>
        <v>281462</v>
      </c>
      <c r="E7" s="50">
        <f>+E8</f>
        <v>0</v>
      </c>
      <c r="F7" s="50">
        <f>+F8</f>
        <v>0</v>
      </c>
    </row>
    <row r="8" spans="1:8" x14ac:dyDescent="0.25">
      <c r="A8" s="37" t="s">
        <v>326</v>
      </c>
      <c r="B8" s="5" t="s">
        <v>94</v>
      </c>
      <c r="C8" s="50">
        <f>+C9+C10+C11</f>
        <v>283269</v>
      </c>
      <c r="D8" s="64">
        <f>+D9+D10+D11</f>
        <v>281462</v>
      </c>
      <c r="E8" s="50">
        <f>+E9+E10+E11</f>
        <v>0</v>
      </c>
      <c r="F8" s="50">
        <f>+F9+F10+F11</f>
        <v>0</v>
      </c>
    </row>
    <row r="9" spans="1:8" x14ac:dyDescent="0.25">
      <c r="A9" s="38" t="s">
        <v>327</v>
      </c>
      <c r="B9" s="15" t="s">
        <v>95</v>
      </c>
      <c r="C9" s="63" t="str">
        <f>VLOOKUP(A9,Planilha1!A6:C349,3,30)</f>
        <v>369.024</v>
      </c>
      <c r="D9" s="63" t="str">
        <f>VLOOKUP(+A9,Planilha2!A9:C76,3,0)</f>
        <v>371.019</v>
      </c>
      <c r="E9" s="63">
        <f>VLOOKUP(+A9,Planilha3!A9:C75,3,0)</f>
        <v>0</v>
      </c>
      <c r="F9" s="69">
        <f>VLOOKUP(+A9,'31_12_2024'!A9:C75,3,0)</f>
        <v>0</v>
      </c>
    </row>
    <row r="10" spans="1:8" x14ac:dyDescent="0.25">
      <c r="A10" s="38" t="s">
        <v>328</v>
      </c>
      <c r="B10" s="5" t="s">
        <v>307</v>
      </c>
      <c r="C10" s="63" t="str">
        <f>VLOOKUP(A10,Planilha1!A7:C350,3,30)</f>
        <v>-33.127</v>
      </c>
      <c r="D10" s="63" t="str">
        <f>VLOOKUP(+A10,Planilha2!A10:C77,3,0)</f>
        <v>-35.007</v>
      </c>
      <c r="E10" s="63">
        <f>VLOOKUP(+A10,Planilha3!A10:C76,3,0)</f>
        <v>0</v>
      </c>
      <c r="F10" s="69">
        <f>VLOOKUP(+A10,'31_12_2024'!A10:C76,3,0)</f>
        <v>0</v>
      </c>
    </row>
    <row r="11" spans="1:8" x14ac:dyDescent="0.25">
      <c r="A11" s="38" t="s">
        <v>329</v>
      </c>
      <c r="B11" s="5" t="s">
        <v>306</v>
      </c>
      <c r="C11" s="63" t="str">
        <f>VLOOKUP(A11,Planilha1!A8:C351,3,30)</f>
        <v>-52.628</v>
      </c>
      <c r="D11" s="63" t="str">
        <f>VLOOKUP(+A11,Planilha2!A11:C78,3,0)</f>
        <v>-54.550</v>
      </c>
      <c r="E11" s="63">
        <f>VLOOKUP(+A11,Planilha3!A11:C77,3,0)</f>
        <v>0</v>
      </c>
      <c r="F11" s="69">
        <f>VLOOKUP(+A11,'31_12_2024'!A11:C77,3,0)</f>
        <v>0</v>
      </c>
    </row>
    <row r="12" spans="1:8" x14ac:dyDescent="0.25">
      <c r="A12" s="38" t="s">
        <v>330</v>
      </c>
      <c r="B12" s="15" t="s">
        <v>96</v>
      </c>
      <c r="C12" s="63">
        <v>0</v>
      </c>
      <c r="D12" s="63" t="str">
        <f>VLOOKUP(+A12,Planilha2!A12:C79,3,0)</f>
        <v>0</v>
      </c>
      <c r="E12" s="63">
        <f>VLOOKUP(+A12,Planilha3!A12:C78,3,0)</f>
        <v>0</v>
      </c>
      <c r="F12" s="69">
        <f>VLOOKUP(+A12,'31_12_2024'!A12:C78,3,0)</f>
        <v>0</v>
      </c>
    </row>
    <row r="13" spans="1:8" x14ac:dyDescent="0.25">
      <c r="A13" s="38" t="s">
        <v>331</v>
      </c>
      <c r="B13" s="15" t="s">
        <v>97</v>
      </c>
      <c r="C13" s="63" t="str">
        <f>VLOOKUP(A13,Planilha1!A10:C353,3,30)</f>
        <v>28.790</v>
      </c>
      <c r="D13" s="63" t="str">
        <f>VLOOKUP(+A13,Planilha2!A13:C80,3,0)</f>
        <v>33.475</v>
      </c>
      <c r="E13" s="63">
        <f>VLOOKUP(+A13,Planilha3!A13:C79,3,0)</f>
        <v>0</v>
      </c>
      <c r="F13" s="69">
        <f>VLOOKUP(+A13,'31_12_2024'!A13:C79,3,0)</f>
        <v>0</v>
      </c>
    </row>
    <row r="14" spans="1:8" x14ac:dyDescent="0.25">
      <c r="A14" s="38" t="s">
        <v>332</v>
      </c>
      <c r="B14" s="15" t="s">
        <v>98</v>
      </c>
      <c r="C14" s="63">
        <v>0</v>
      </c>
      <c r="D14" s="63" t="str">
        <f>VLOOKUP(+A14,Planilha2!A14:C81,3,0)</f>
        <v>0</v>
      </c>
      <c r="E14" s="63">
        <f>VLOOKUP(+A14,Planilha3!A14:C80,3,0)</f>
        <v>0</v>
      </c>
      <c r="F14" s="69">
        <f>VLOOKUP(+A14,'31_12_2024'!A14:C80,3,0)</f>
        <v>0</v>
      </c>
    </row>
    <row r="15" spans="1:8" x14ac:dyDescent="0.25">
      <c r="A15" s="38" t="s">
        <v>333</v>
      </c>
      <c r="B15" s="15" t="s">
        <v>99</v>
      </c>
      <c r="C15" s="64" t="str">
        <f>+C16</f>
        <v>3.853</v>
      </c>
      <c r="D15" s="64" t="str">
        <f>+D16</f>
        <v>7.015</v>
      </c>
      <c r="E15" s="64">
        <f>+E16</f>
        <v>0</v>
      </c>
      <c r="F15" s="64">
        <f>+F16</f>
        <v>0</v>
      </c>
    </row>
    <row r="16" spans="1:8" x14ac:dyDescent="0.25">
      <c r="A16" s="38" t="s">
        <v>334</v>
      </c>
      <c r="B16" s="15" t="s">
        <v>100</v>
      </c>
      <c r="C16" s="63" t="str">
        <f>VLOOKUP(A16,Planilha1!A13:C356,3,30)</f>
        <v>3.853</v>
      </c>
      <c r="D16" s="63" t="str">
        <f>VLOOKUP(+A16,Planilha2!A16:C83,3,0)</f>
        <v>7.015</v>
      </c>
      <c r="E16" s="63">
        <f>VLOOKUP(+A16,Planilha3!A16:C82,3,0)</f>
        <v>0</v>
      </c>
      <c r="F16" s="69">
        <f>VLOOKUP(+A16,'31_12_2024'!A16:C82,3,0)</f>
        <v>0</v>
      </c>
    </row>
    <row r="17" spans="1:7" x14ac:dyDescent="0.25">
      <c r="A17" s="38" t="s">
        <v>335</v>
      </c>
      <c r="B17" s="15" t="s">
        <v>101</v>
      </c>
      <c r="C17" s="50">
        <f>+C18+C19</f>
        <v>27274</v>
      </c>
      <c r="D17" s="64">
        <f>+D18+D19</f>
        <v>13751</v>
      </c>
      <c r="E17" s="50">
        <f>+E18+E19</f>
        <v>0</v>
      </c>
      <c r="F17" s="50">
        <f>+F18+F19</f>
        <v>0</v>
      </c>
    </row>
    <row r="18" spans="1:7" x14ac:dyDescent="0.25">
      <c r="A18" s="37" t="s">
        <v>336</v>
      </c>
      <c r="B18" s="5" t="s">
        <v>102</v>
      </c>
      <c r="C18" s="63" t="str">
        <f>VLOOKUP(A18,Planilha1!A15:C358,3,30)</f>
        <v>22.145</v>
      </c>
      <c r="D18" s="63" t="str">
        <f>VLOOKUP(+A18,Planilha2!A18:C85,3,0)</f>
        <v>9.367</v>
      </c>
      <c r="E18" s="63">
        <f>VLOOKUP(+A18,Planilha3!A18:C84,3,0)</f>
        <v>0</v>
      </c>
      <c r="F18" s="69">
        <f>VLOOKUP(+A18,'31_12_2024'!A18:C84,3,0)</f>
        <v>0</v>
      </c>
    </row>
    <row r="19" spans="1:7" x14ac:dyDescent="0.25">
      <c r="A19" s="38" t="s">
        <v>337</v>
      </c>
      <c r="B19" s="15" t="s">
        <v>101</v>
      </c>
      <c r="C19" s="63" t="str">
        <f>VLOOKUP(A19,Planilha1!A16:C359,3,30)</f>
        <v>5.129</v>
      </c>
      <c r="D19" s="63" t="str">
        <f>VLOOKUP(+A19,Planilha2!A19:C86,3,0)</f>
        <v>4.384</v>
      </c>
      <c r="E19" s="63">
        <f>VLOOKUP(+A19,Planilha3!A19:C85,3,0)</f>
        <v>0</v>
      </c>
      <c r="F19" s="69">
        <f>VLOOKUP(+A19,'31_12_2024'!A19:C85,3,0)</f>
        <v>0</v>
      </c>
    </row>
    <row r="20" spans="1:7" x14ac:dyDescent="0.25">
      <c r="A20" s="37" t="s">
        <v>338</v>
      </c>
      <c r="B20" s="5" t="s">
        <v>103</v>
      </c>
      <c r="C20" s="64">
        <f t="shared" ref="C20:D20" si="0">+C21+C22+C23</f>
        <v>6007</v>
      </c>
      <c r="D20" s="64">
        <f t="shared" si="0"/>
        <v>7266</v>
      </c>
      <c r="E20" s="50">
        <f>+E21+E22+E23</f>
        <v>0</v>
      </c>
      <c r="F20" s="50">
        <f>+F21+F22+F23</f>
        <v>0</v>
      </c>
    </row>
    <row r="21" spans="1:7" x14ac:dyDescent="0.25">
      <c r="A21" s="39" t="s">
        <v>339</v>
      </c>
      <c r="B21" s="6" t="s">
        <v>134</v>
      </c>
      <c r="C21" s="63"/>
      <c r="D21" s="63"/>
      <c r="E21" s="57"/>
      <c r="F21" s="51"/>
    </row>
    <row r="22" spans="1:7" x14ac:dyDescent="0.25">
      <c r="A22" s="39" t="s">
        <v>340</v>
      </c>
      <c r="B22" s="6" t="s">
        <v>104</v>
      </c>
      <c r="C22" s="63"/>
      <c r="D22" s="63"/>
      <c r="E22" s="57"/>
      <c r="F22" s="51"/>
    </row>
    <row r="23" spans="1:7" x14ac:dyDescent="0.25">
      <c r="A23" s="37" t="s">
        <v>341</v>
      </c>
      <c r="B23" s="5" t="s">
        <v>105</v>
      </c>
      <c r="C23" s="64" t="str">
        <f>+C24</f>
        <v>6.007</v>
      </c>
      <c r="D23" s="64" t="str">
        <f>+D24</f>
        <v>7.266</v>
      </c>
      <c r="E23" s="64">
        <f>+E24</f>
        <v>0</v>
      </c>
      <c r="F23" s="64">
        <f>+F24</f>
        <v>0</v>
      </c>
    </row>
    <row r="24" spans="1:7" x14ac:dyDescent="0.25">
      <c r="A24" s="37" t="s">
        <v>342</v>
      </c>
      <c r="B24" s="5" t="s">
        <v>96</v>
      </c>
      <c r="C24" s="63" t="str">
        <f>VLOOKUP(A24,Planilha1!A21:C364,3,30)</f>
        <v>6.007</v>
      </c>
      <c r="D24" s="63" t="str">
        <f>VLOOKUP(+A24,Planilha2!A24:C91,3,0)</f>
        <v>7.266</v>
      </c>
      <c r="E24" s="63">
        <f>VLOOKUP(+A24,Planilha3!A24:C90,3,0)</f>
        <v>0</v>
      </c>
      <c r="F24" s="69">
        <f>VLOOKUP(+A24,'31_12_2024'!A24:C90,3,0)</f>
        <v>0</v>
      </c>
    </row>
    <row r="25" spans="1:7" x14ac:dyDescent="0.25">
      <c r="A25" s="37" t="s">
        <v>343</v>
      </c>
      <c r="B25" s="5" t="s">
        <v>106</v>
      </c>
      <c r="C25" s="50">
        <f>+C26+C50+C57+C61</f>
        <v>2208543</v>
      </c>
      <c r="D25" s="64">
        <f>+D26+D50+D57+D61</f>
        <v>2340558</v>
      </c>
      <c r="E25" s="50">
        <f>+E26+E50+E57+E61</f>
        <v>0</v>
      </c>
      <c r="F25" s="50">
        <f>+F26+F50+F57+F61</f>
        <v>0</v>
      </c>
      <c r="G25" s="27"/>
    </row>
    <row r="26" spans="1:7" x14ac:dyDescent="0.25">
      <c r="A26" s="37" t="s">
        <v>344</v>
      </c>
      <c r="B26" s="5" t="s">
        <v>107</v>
      </c>
      <c r="C26" s="50">
        <f>+C27+C30+C31+C36+C44</f>
        <v>175064</v>
      </c>
      <c r="D26" s="64">
        <f>+D27+D30+D31+D36+D44</f>
        <v>175324</v>
      </c>
      <c r="E26" s="50">
        <f>+E27+E30+E31+E36+E44</f>
        <v>0</v>
      </c>
      <c r="F26" s="50">
        <f>+F27+F30+F31+F36+F44</f>
        <v>0</v>
      </c>
      <c r="G26" s="27"/>
    </row>
    <row r="27" spans="1:7" x14ac:dyDescent="0.25">
      <c r="A27" s="37" t="s">
        <v>345</v>
      </c>
      <c r="B27" s="5" t="s">
        <v>89</v>
      </c>
      <c r="C27" s="63">
        <v>0</v>
      </c>
      <c r="D27" s="63" t="str">
        <f>VLOOKUP(+A27,Planilha2!A27:C94,3,0)</f>
        <v>0</v>
      </c>
      <c r="E27" s="63">
        <f>VLOOKUP(+A27,Planilha3!A27:C93,3,0)</f>
        <v>0</v>
      </c>
      <c r="F27" s="69">
        <f>VLOOKUP(+A27,'31_12_2024'!A27:C93,3,0)</f>
        <v>0</v>
      </c>
    </row>
    <row r="28" spans="1:7" x14ac:dyDescent="0.25">
      <c r="A28" s="37" t="s">
        <v>346</v>
      </c>
      <c r="B28" s="5" t="s">
        <v>90</v>
      </c>
      <c r="C28" s="63">
        <v>0</v>
      </c>
      <c r="D28" s="63" t="str">
        <f>VLOOKUP(+A28,Planilha2!A28:C95,3,0)</f>
        <v>0</v>
      </c>
      <c r="E28" s="63">
        <f>VLOOKUP(+A28,Planilha3!A28:C94,3,0)</f>
        <v>0</v>
      </c>
      <c r="F28" s="69">
        <f>VLOOKUP(+A28,'31_12_2024'!A28:C94,3,0)</f>
        <v>0</v>
      </c>
    </row>
    <row r="29" spans="1:7" x14ac:dyDescent="0.25">
      <c r="A29" s="37" t="s">
        <v>347</v>
      </c>
      <c r="B29" s="5" t="s">
        <v>91</v>
      </c>
      <c r="C29" s="63">
        <v>0</v>
      </c>
      <c r="D29" s="63" t="str">
        <f>VLOOKUP(+A29,Planilha2!A29:C96,3,0)</f>
        <v>0</v>
      </c>
      <c r="E29" s="63">
        <f>VLOOKUP(+A29,Planilha3!A29:C95,3,0)</f>
        <v>0</v>
      </c>
      <c r="F29" s="69">
        <f>VLOOKUP(+A29,'31_12_2024'!A29:C95,3,0)</f>
        <v>0</v>
      </c>
    </row>
    <row r="30" spans="1:7" s="14" customFormat="1" x14ac:dyDescent="0.25">
      <c r="A30" s="37" t="s">
        <v>348</v>
      </c>
      <c r="B30" s="5" t="s">
        <v>92</v>
      </c>
      <c r="C30" s="63" t="str">
        <f>VLOOKUP(A30,Planilha1!A27:C370,3,30)</f>
        <v>25.256</v>
      </c>
      <c r="D30" s="63" t="str">
        <f>VLOOKUP(+A30,Planilha2!A30:C97,3,0)</f>
        <v>20.439</v>
      </c>
      <c r="E30" s="63">
        <f>VLOOKUP(+A30,Planilha3!A30:C96,3,0)</f>
        <v>0</v>
      </c>
      <c r="F30" s="69">
        <f>VLOOKUP(+A30,'31_12_2024'!A30:C96,3,0)</f>
        <v>0</v>
      </c>
    </row>
    <row r="31" spans="1:7" x14ac:dyDescent="0.25">
      <c r="A31" s="37" t="s">
        <v>349</v>
      </c>
      <c r="B31" s="5" t="s">
        <v>93</v>
      </c>
      <c r="C31" s="64" t="str">
        <f>+C32</f>
        <v>71.207</v>
      </c>
      <c r="D31" s="64" t="str">
        <f>+D32</f>
        <v>71.640</v>
      </c>
      <c r="E31" s="64">
        <f>+E32</f>
        <v>0</v>
      </c>
      <c r="F31" s="64">
        <f>+F32</f>
        <v>0</v>
      </c>
    </row>
    <row r="32" spans="1:7" x14ac:dyDescent="0.25">
      <c r="A32" s="37" t="s">
        <v>350</v>
      </c>
      <c r="B32" s="5" t="s">
        <v>94</v>
      </c>
      <c r="C32" s="63" t="str">
        <f>VLOOKUP(A32,Planilha1!A29:C372,3,30)</f>
        <v>71.207</v>
      </c>
      <c r="D32" s="63" t="str">
        <f>VLOOKUP(+A32,Planilha2!A32:C99,3,0)</f>
        <v>71.640</v>
      </c>
      <c r="E32" s="63">
        <f>VLOOKUP(+A32,Planilha3!A32:C98,3,0)</f>
        <v>0</v>
      </c>
      <c r="F32" s="69">
        <f>VLOOKUP(+A32,'31_12_2024'!A32:C98,3,0)</f>
        <v>0</v>
      </c>
    </row>
    <row r="33" spans="1:6" x14ac:dyDescent="0.25">
      <c r="A33" s="37" t="s">
        <v>351</v>
      </c>
      <c r="B33" s="5" t="s">
        <v>96</v>
      </c>
      <c r="C33" s="63">
        <v>0</v>
      </c>
      <c r="D33" s="63" t="str">
        <f>VLOOKUP(+A33,Planilha2!A33:C100,3,0)</f>
        <v>0</v>
      </c>
      <c r="E33" s="63">
        <f>VLOOKUP(+A33,Planilha3!A33:C99,3,0)</f>
        <v>0</v>
      </c>
      <c r="F33" s="69">
        <f>VLOOKUP(+A33,'31_12_2024'!A33:C99,3,0)</f>
        <v>0</v>
      </c>
    </row>
    <row r="34" spans="1:6" x14ac:dyDescent="0.25">
      <c r="A34" s="37" t="s">
        <v>352</v>
      </c>
      <c r="B34" s="5" t="s">
        <v>97</v>
      </c>
      <c r="C34" s="63">
        <v>0</v>
      </c>
      <c r="D34" s="63" t="str">
        <f>VLOOKUP(+A34,Planilha2!A34:C101,3,0)</f>
        <v>0</v>
      </c>
      <c r="E34" s="63">
        <f>VLOOKUP(+A34,Planilha3!A34:C100,3,0)</f>
        <v>0</v>
      </c>
      <c r="F34" s="69">
        <f>VLOOKUP(+A34,'31_12_2024'!A34:C100,3,0)</f>
        <v>0</v>
      </c>
    </row>
    <row r="35" spans="1:6" x14ac:dyDescent="0.25">
      <c r="A35" s="37" t="s">
        <v>353</v>
      </c>
      <c r="B35" s="5" t="s">
        <v>98</v>
      </c>
      <c r="C35" s="63">
        <v>0</v>
      </c>
      <c r="D35" s="63" t="str">
        <f>VLOOKUP(+A35,Planilha2!A35:C102,3,0)</f>
        <v>0</v>
      </c>
      <c r="E35" s="63">
        <f>VLOOKUP(+A35,Planilha3!A35:C101,3,0)</f>
        <v>0</v>
      </c>
      <c r="F35" s="69">
        <f>VLOOKUP(+A35,'31_12_2024'!A35:C101,3,0)</f>
        <v>0</v>
      </c>
    </row>
    <row r="36" spans="1:6" x14ac:dyDescent="0.25">
      <c r="A36" s="37" t="s">
        <v>354</v>
      </c>
      <c r="B36" s="5" t="s">
        <v>108</v>
      </c>
      <c r="C36" s="64" t="str">
        <f>+C37</f>
        <v>12.037</v>
      </c>
      <c r="D36" s="64" t="str">
        <f>+D37</f>
        <v>12.300</v>
      </c>
      <c r="E36" s="64">
        <f>+E37</f>
        <v>0</v>
      </c>
      <c r="F36" s="64">
        <f>+F37</f>
        <v>0</v>
      </c>
    </row>
    <row r="37" spans="1:6" x14ac:dyDescent="0.25">
      <c r="A37" s="37" t="s">
        <v>355</v>
      </c>
      <c r="B37" s="5" t="s">
        <v>109</v>
      </c>
      <c r="C37" s="63" t="str">
        <f>VLOOKUP(A37,Planilha1!A34:C377,3,30)</f>
        <v>12.037</v>
      </c>
      <c r="D37" s="63" t="str">
        <f>VLOOKUP(+A37,Planilha2!A37:C104,3,0)</f>
        <v>12.300</v>
      </c>
      <c r="E37" s="63">
        <f>VLOOKUP(+A37,Planilha3!A37:C103,3,0)</f>
        <v>0</v>
      </c>
      <c r="F37" s="69">
        <f>VLOOKUP(+A37,'31_12_2024'!A37:C103,3,0)</f>
        <v>0</v>
      </c>
    </row>
    <row r="38" spans="1:6" x14ac:dyDescent="0.25">
      <c r="A38" s="37" t="s">
        <v>356</v>
      </c>
      <c r="B38" s="5" t="s">
        <v>101</v>
      </c>
      <c r="C38" s="63">
        <v>0</v>
      </c>
      <c r="D38" s="63" t="str">
        <f>VLOOKUP(+A38,Planilha2!A38:C105,3,0)</f>
        <v>0</v>
      </c>
      <c r="E38" s="63">
        <f>VLOOKUP(+A38,Planilha3!A38:C104,3,0)</f>
        <v>0</v>
      </c>
      <c r="F38" s="69">
        <f>VLOOKUP(+A38,'31_12_2024'!A38:C104,3,0)</f>
        <v>0</v>
      </c>
    </row>
    <row r="39" spans="1:6" s="14" customFormat="1" x14ac:dyDescent="0.25">
      <c r="A39" s="37" t="s">
        <v>357</v>
      </c>
      <c r="B39" s="5" t="s">
        <v>110</v>
      </c>
      <c r="C39" s="63">
        <v>0</v>
      </c>
      <c r="D39" s="63" t="str">
        <f>VLOOKUP(+A39,Planilha2!A39:C106,3,0)</f>
        <v>0</v>
      </c>
      <c r="E39" s="63">
        <f>VLOOKUP(+A39,Planilha3!A39:C105,3,0)</f>
        <v>0</v>
      </c>
      <c r="F39" s="69">
        <f>VLOOKUP(+A39,'31_12_2024'!A39:C105,3,0)</f>
        <v>0</v>
      </c>
    </row>
    <row r="40" spans="1:6" s="14" customFormat="1" x14ac:dyDescent="0.25">
      <c r="A40" s="37" t="s">
        <v>358</v>
      </c>
      <c r="B40" s="5" t="s">
        <v>111</v>
      </c>
      <c r="C40" s="63">
        <v>0</v>
      </c>
      <c r="D40" s="63" t="str">
        <f>VLOOKUP(+A40,Planilha2!A40:C107,3,0)</f>
        <v>0</v>
      </c>
      <c r="E40" s="63">
        <f>VLOOKUP(+A40,Planilha3!A40:C106,3,0)</f>
        <v>0</v>
      </c>
      <c r="F40" s="69">
        <f>VLOOKUP(+A40,'31_12_2024'!A40:C106,3,0)</f>
        <v>0</v>
      </c>
    </row>
    <row r="41" spans="1:6" s="14" customFormat="1" x14ac:dyDescent="0.25">
      <c r="A41" s="37" t="s">
        <v>359</v>
      </c>
      <c r="B41" s="5" t="s">
        <v>112</v>
      </c>
      <c r="C41" s="63">
        <v>0</v>
      </c>
      <c r="D41" s="63" t="str">
        <f>VLOOKUP(+A41,Planilha2!A41:C108,3,0)</f>
        <v>0</v>
      </c>
      <c r="E41" s="63">
        <f>VLOOKUP(+A41,Planilha3!A41:C107,3,0)</f>
        <v>0</v>
      </c>
      <c r="F41" s="69">
        <f>VLOOKUP(+A41,'31_12_2024'!A41:C107,3,0)</f>
        <v>0</v>
      </c>
    </row>
    <row r="42" spans="1:6" s="14" customFormat="1" x14ac:dyDescent="0.25">
      <c r="A42" s="37" t="s">
        <v>360</v>
      </c>
      <c r="B42" s="5" t="s">
        <v>113</v>
      </c>
      <c r="C42" s="63">
        <v>0</v>
      </c>
      <c r="D42" s="63" t="str">
        <f>VLOOKUP(+A42,Planilha2!A42:C109,3,0)</f>
        <v>0</v>
      </c>
      <c r="E42" s="63">
        <f>VLOOKUP(+A42,Planilha3!A42:C108,3,0)</f>
        <v>0</v>
      </c>
      <c r="F42" s="69">
        <f>VLOOKUP(+A42,'31_12_2024'!A42:C108,3,0)</f>
        <v>0</v>
      </c>
    </row>
    <row r="43" spans="1:6" s="14" customFormat="1" x14ac:dyDescent="0.25">
      <c r="A43" s="37" t="s">
        <v>361</v>
      </c>
      <c r="B43" s="5" t="s">
        <v>114</v>
      </c>
      <c r="C43" s="63">
        <v>0</v>
      </c>
      <c r="D43" s="63" t="str">
        <f>VLOOKUP(+A43,Planilha2!A43:C110,3,0)</f>
        <v>0</v>
      </c>
      <c r="E43" s="63">
        <f>VLOOKUP(+A43,Planilha3!A43:C109,3,0)</f>
        <v>0</v>
      </c>
      <c r="F43" s="69">
        <f>VLOOKUP(+A43,'31_12_2024'!A43:C109,3,0)</f>
        <v>0</v>
      </c>
    </row>
    <row r="44" spans="1:6" s="14" customFormat="1" x14ac:dyDescent="0.25">
      <c r="A44" s="37" t="s">
        <v>362</v>
      </c>
      <c r="B44" s="5" t="s">
        <v>115</v>
      </c>
      <c r="C44" s="64">
        <f>+C47+C49</f>
        <v>66564</v>
      </c>
      <c r="D44" s="64">
        <f t="shared" ref="D44" si="1">+D47+D49</f>
        <v>70945</v>
      </c>
      <c r="E44" s="50">
        <f>+E47+E49</f>
        <v>0</v>
      </c>
      <c r="F44" s="50">
        <f>+F47+F49</f>
        <v>0</v>
      </c>
    </row>
    <row r="45" spans="1:6" s="14" customFormat="1" x14ac:dyDescent="0.25">
      <c r="A45" s="37" t="s">
        <v>363</v>
      </c>
      <c r="B45" s="5" t="s">
        <v>134</v>
      </c>
      <c r="C45" s="63"/>
      <c r="D45" s="63"/>
      <c r="E45" s="57"/>
      <c r="F45" s="51"/>
    </row>
    <row r="46" spans="1:6" s="14" customFormat="1" x14ac:dyDescent="0.25">
      <c r="A46" s="37" t="s">
        <v>364</v>
      </c>
      <c r="B46" s="5" t="s">
        <v>104</v>
      </c>
      <c r="C46" s="63"/>
      <c r="D46" s="63"/>
      <c r="E46" s="57"/>
      <c r="F46" s="51"/>
    </row>
    <row r="47" spans="1:6" s="14" customFormat="1" x14ac:dyDescent="0.25">
      <c r="A47" s="37" t="s">
        <v>365</v>
      </c>
      <c r="B47" s="5" t="s">
        <v>116</v>
      </c>
      <c r="C47" s="63" t="str">
        <f>VLOOKUP(A47,Planilha1!A44:C387,3,30)</f>
        <v>61.685</v>
      </c>
      <c r="D47" s="63" t="str">
        <f>VLOOKUP(+A47,Planilha2!A47:C114,3,0)</f>
        <v>66.302</v>
      </c>
      <c r="E47" s="63">
        <f>VLOOKUP(+A47,Planilha3!A47:C113,3,0)</f>
        <v>0</v>
      </c>
      <c r="F47" s="69">
        <f>VLOOKUP(+A47,'31_12_2024'!A47:C113,3,0)</f>
        <v>0</v>
      </c>
    </row>
    <row r="48" spans="1:6" s="14" customFormat="1" x14ac:dyDescent="0.25">
      <c r="A48" s="37" t="s">
        <v>366</v>
      </c>
      <c r="B48" s="5" t="s">
        <v>117</v>
      </c>
      <c r="C48" s="63">
        <v>0</v>
      </c>
      <c r="D48" s="63" t="str">
        <f>VLOOKUP(+A48,Planilha2!A48:C115,3,0)</f>
        <v>0</v>
      </c>
      <c r="E48" s="63">
        <f>VLOOKUP(+A48,Planilha3!A48:C114,3,0)</f>
        <v>0</v>
      </c>
      <c r="F48" s="69">
        <f>VLOOKUP(+A48,'31_12_2024'!A48:C114,3,0)</f>
        <v>0</v>
      </c>
    </row>
    <row r="49" spans="1:7" s="14" customFormat="1" x14ac:dyDescent="0.25">
      <c r="A49" s="37" t="s">
        <v>367</v>
      </c>
      <c r="B49" s="5" t="s">
        <v>96</v>
      </c>
      <c r="C49" s="63" t="str">
        <f>VLOOKUP(A49,Planilha1!A46:C389,3,30)</f>
        <v>4.879</v>
      </c>
      <c r="D49" s="63" t="str">
        <f>VLOOKUP(+A49,Planilha2!A49:C116,3,0)</f>
        <v>4.643</v>
      </c>
      <c r="E49" s="63">
        <f>VLOOKUP(+A49,Planilha3!A49:C115,3,0)</f>
        <v>0</v>
      </c>
      <c r="F49" s="69">
        <f>VLOOKUP(+A49,'31_12_2024'!A49:C115,3,0)</f>
        <v>0</v>
      </c>
    </row>
    <row r="50" spans="1:7" s="14" customFormat="1" x14ac:dyDescent="0.25">
      <c r="A50" s="37" t="s">
        <v>368</v>
      </c>
      <c r="B50" s="5" t="s">
        <v>118</v>
      </c>
      <c r="C50" s="64">
        <f t="shared" ref="C50:D50" si="2">+C51</f>
        <v>268</v>
      </c>
      <c r="D50" s="64">
        <f t="shared" si="2"/>
        <v>273</v>
      </c>
      <c r="E50" s="50">
        <f>+E51</f>
        <v>0</v>
      </c>
      <c r="F50" s="50">
        <f>+F51</f>
        <v>0</v>
      </c>
    </row>
    <row r="51" spans="1:7" s="14" customFormat="1" x14ac:dyDescent="0.25">
      <c r="A51" s="37" t="s">
        <v>369</v>
      </c>
      <c r="B51" s="5" t="s">
        <v>119</v>
      </c>
      <c r="C51" s="64">
        <f>+C52+C53+C54+C55</f>
        <v>268</v>
      </c>
      <c r="D51" s="64">
        <f t="shared" ref="D51" si="3">+D52+D53+D54+D55</f>
        <v>273</v>
      </c>
      <c r="E51" s="50">
        <f>+E52+E53+E54+E55</f>
        <v>0</v>
      </c>
      <c r="F51" s="50">
        <f>+F52+F53+F54+F55</f>
        <v>0</v>
      </c>
    </row>
    <row r="52" spans="1:7" s="14" customFormat="1" x14ac:dyDescent="0.25">
      <c r="A52" s="37" t="s">
        <v>370</v>
      </c>
      <c r="B52" s="5" t="s">
        <v>120</v>
      </c>
      <c r="C52" s="63">
        <v>0</v>
      </c>
      <c r="D52" s="63" t="str">
        <f>VLOOKUP(+A52,Planilha2!A52:C119,3,0)</f>
        <v>0</v>
      </c>
      <c r="E52" s="63">
        <f>VLOOKUP(+A52,Planilha3!A52:C118,3,0)</f>
        <v>0</v>
      </c>
      <c r="F52" s="69">
        <f>VLOOKUP(+A52,'31_12_2024'!A52:C118,3,0)</f>
        <v>0</v>
      </c>
    </row>
    <row r="53" spans="1:7" s="14" customFormat="1" x14ac:dyDescent="0.25">
      <c r="A53" s="37" t="s">
        <v>371</v>
      </c>
      <c r="B53" s="5" t="s">
        <v>121</v>
      </c>
      <c r="C53" s="63">
        <v>0</v>
      </c>
      <c r="D53" s="63" t="str">
        <f>VLOOKUP(+A53,Planilha2!A53:C120,3,0)</f>
        <v>0</v>
      </c>
      <c r="E53" s="63">
        <f>VLOOKUP(+A53,Planilha3!A53:C119,3,0)</f>
        <v>0</v>
      </c>
      <c r="F53" s="69">
        <f>VLOOKUP(+A53,'31_12_2024'!A53:C119,3,0)</f>
        <v>0</v>
      </c>
    </row>
    <row r="54" spans="1:7" s="14" customFormat="1" x14ac:dyDescent="0.25">
      <c r="A54" s="37" t="s">
        <v>372</v>
      </c>
      <c r="B54" s="5" t="s">
        <v>122</v>
      </c>
      <c r="C54" s="63">
        <v>0</v>
      </c>
      <c r="D54" s="63" t="str">
        <f>VLOOKUP(+A54,Planilha2!A54:C121,3,0)</f>
        <v>0</v>
      </c>
      <c r="E54" s="63">
        <f>VLOOKUP(+A54,Planilha3!A54:C120,3,0)</f>
        <v>0</v>
      </c>
      <c r="F54" s="69">
        <f>VLOOKUP(+A54,'31_12_2024'!A54:C120,3,0)</f>
        <v>0</v>
      </c>
    </row>
    <row r="55" spans="1:7" s="14" customFormat="1" x14ac:dyDescent="0.25">
      <c r="A55" s="37" t="s">
        <v>373</v>
      </c>
      <c r="B55" s="5" t="s">
        <v>123</v>
      </c>
      <c r="C55" s="63" t="str">
        <f>VLOOKUP(A55,Planilha1!A52:C395,3,30)</f>
        <v>268</v>
      </c>
      <c r="D55" s="63" t="str">
        <f>VLOOKUP(+A55,Planilha2!A55:C122,3,0)</f>
        <v>273</v>
      </c>
      <c r="E55" s="63">
        <f>VLOOKUP(+A55,Planilha3!A55:C121,3,0)</f>
        <v>0</v>
      </c>
      <c r="F55" s="69">
        <f>VLOOKUP(+A55,'31_12_2024'!A55:C121,3,0)</f>
        <v>0</v>
      </c>
    </row>
    <row r="56" spans="1:7" s="14" customFormat="1" x14ac:dyDescent="0.25">
      <c r="A56" s="37" t="s">
        <v>374</v>
      </c>
      <c r="B56" s="5" t="s">
        <v>124</v>
      </c>
      <c r="C56" s="63"/>
      <c r="D56" s="63"/>
      <c r="E56" s="57"/>
      <c r="F56" s="51"/>
    </row>
    <row r="57" spans="1:7" s="14" customFormat="1" x14ac:dyDescent="0.25">
      <c r="A57" s="37" t="s">
        <v>375</v>
      </c>
      <c r="B57" s="5" t="s">
        <v>125</v>
      </c>
      <c r="C57" s="64">
        <f>+C58+C59+C60</f>
        <v>1983339</v>
      </c>
      <c r="D57" s="64">
        <f>+D58+D59+D60</f>
        <v>2112413</v>
      </c>
      <c r="E57" s="50">
        <f>+E58+E59+E60</f>
        <v>0</v>
      </c>
      <c r="F57" s="50">
        <f>+F58+F59+F60</f>
        <v>0</v>
      </c>
      <c r="G57" s="27"/>
    </row>
    <row r="58" spans="1:7" s="14" customFormat="1" x14ac:dyDescent="0.25">
      <c r="A58" s="37" t="s">
        <v>376</v>
      </c>
      <c r="B58" s="5" t="s">
        <v>126</v>
      </c>
      <c r="C58" s="63" t="str">
        <f>VLOOKUP(A58,Planilha1!A55:C398,3,30)</f>
        <v>1.357.740</v>
      </c>
      <c r="D58" s="63" t="str">
        <f>VLOOKUP(+A58,Planilha2!A58:C125,3,0)</f>
        <v>1.535.516</v>
      </c>
      <c r="E58" s="63">
        <f>VLOOKUP(+A58,Planilha3!A58:C124,3,0)</f>
        <v>0</v>
      </c>
      <c r="F58" s="69">
        <f>VLOOKUP(+A58,'31_12_2024'!A58:C124,3,0)</f>
        <v>0</v>
      </c>
    </row>
    <row r="59" spans="1:7" s="14" customFormat="1" x14ac:dyDescent="0.25">
      <c r="A59" s="37" t="s">
        <v>377</v>
      </c>
      <c r="B59" s="5" t="s">
        <v>127</v>
      </c>
      <c r="C59" s="63" t="str">
        <f>VLOOKUP(A59,Planilha1!A56:C399,3,30)</f>
        <v>98.605</v>
      </c>
      <c r="D59" s="63" t="str">
        <f>VLOOKUP(+A59,Planilha2!A59:C126,3,0)</f>
        <v>89.611</v>
      </c>
      <c r="E59" s="63">
        <f>VLOOKUP(+A59,Planilha3!A59:C125,3,0)</f>
        <v>0</v>
      </c>
      <c r="F59" s="69">
        <f>VLOOKUP(+A59,'31_12_2024'!A59:C125,3,0)</f>
        <v>0</v>
      </c>
    </row>
    <row r="60" spans="1:7" s="14" customFormat="1" x14ac:dyDescent="0.25">
      <c r="A60" s="37" t="s">
        <v>378</v>
      </c>
      <c r="B60" s="5" t="s">
        <v>128</v>
      </c>
      <c r="C60" s="63" t="str">
        <f>VLOOKUP(A60,Planilha1!A57:C400,3,30)</f>
        <v>526.994</v>
      </c>
      <c r="D60" s="63" t="str">
        <f>VLOOKUP(+A60,Planilha2!A60:C127,3,0)</f>
        <v>487.286</v>
      </c>
      <c r="E60" s="63">
        <f>VLOOKUP(+A60,Planilha3!A60:C126,3,0)</f>
        <v>0</v>
      </c>
      <c r="F60" s="69">
        <f>VLOOKUP(+A60,'31_12_2024'!A60:C126,3,0)</f>
        <v>0</v>
      </c>
    </row>
    <row r="61" spans="1:7" s="14" customFormat="1" x14ac:dyDescent="0.25">
      <c r="A61" s="37" t="s">
        <v>379</v>
      </c>
      <c r="B61" s="5" t="s">
        <v>129</v>
      </c>
      <c r="C61" s="64" t="str">
        <f>+C62</f>
        <v>49.872</v>
      </c>
      <c r="D61" s="64" t="str">
        <f>+D62</f>
        <v>52.548</v>
      </c>
      <c r="E61" s="64">
        <f>+E62</f>
        <v>0</v>
      </c>
      <c r="F61" s="64">
        <f>+F62</f>
        <v>0</v>
      </c>
    </row>
    <row r="62" spans="1:7" s="14" customFormat="1" x14ac:dyDescent="0.25">
      <c r="A62" s="37" t="s">
        <v>380</v>
      </c>
      <c r="B62" s="5" t="s">
        <v>130</v>
      </c>
      <c r="C62" s="63" t="str">
        <f>VLOOKUP(A62,Planilha1!A59:C402,3,30)</f>
        <v>49.872</v>
      </c>
      <c r="D62" s="63" t="str">
        <f>VLOOKUP(+A62,Planilha2!A62:C129,3,0)</f>
        <v>52.548</v>
      </c>
      <c r="E62" s="63">
        <f>VLOOKUP(+A62,Planilha3!A62:C128,3,0)</f>
        <v>0</v>
      </c>
      <c r="F62" s="69">
        <f>VLOOKUP(+A62,'31_12_2024'!A62:C128,3,0)</f>
        <v>0</v>
      </c>
    </row>
    <row r="63" spans="1:7" s="14" customFormat="1" x14ac:dyDescent="0.25">
      <c r="A63" s="37" t="s">
        <v>381</v>
      </c>
      <c r="B63" s="5" t="s">
        <v>131</v>
      </c>
      <c r="C63" s="63"/>
      <c r="D63" s="63"/>
      <c r="E63" s="63"/>
      <c r="F63" s="69">
        <f>VLOOKUP(+A63,'31_12_2024'!A63:C129,3,0)</f>
        <v>0</v>
      </c>
    </row>
    <row r="64" spans="1:7" s="14" customFormat="1" x14ac:dyDescent="0.25">
      <c r="A64" s="37" t="s">
        <v>382</v>
      </c>
      <c r="B64" s="5" t="s">
        <v>132</v>
      </c>
      <c r="C64" s="63" t="str">
        <f>VLOOKUP(A64,Planilha1!A61:C404,3,30)</f>
        <v>22.458</v>
      </c>
      <c r="D64" s="63" t="str">
        <f>VLOOKUP(+A64,Planilha2!A64:C131,3,0)</f>
        <v>23.074</v>
      </c>
      <c r="E64" s="63">
        <f>VLOOKUP(+A64,Planilha3!A64:C130,3,0)</f>
        <v>0</v>
      </c>
      <c r="F64" s="69">
        <f>VLOOKUP(+A64,'31_12_2024'!A64:C130,3,0)</f>
        <v>0</v>
      </c>
    </row>
    <row r="65" spans="1:6" s="14" customFormat="1" x14ac:dyDescent="0.25">
      <c r="A65" s="37" t="s">
        <v>383</v>
      </c>
      <c r="B65" s="5" t="s">
        <v>133</v>
      </c>
      <c r="C65" s="63" t="str">
        <f>VLOOKUP(A65,Planilha1!A62:C405,3,30)</f>
        <v>27.414</v>
      </c>
      <c r="D65" s="63" t="str">
        <f>VLOOKUP(+A65,Planilha2!A65:C132,3,0)</f>
        <v>29.474</v>
      </c>
      <c r="E65" s="63">
        <f>VLOOKUP(+A65,Planilha3!A65:C131,3,0)</f>
        <v>0</v>
      </c>
      <c r="F65" s="69">
        <f>VLOOKUP(+A65,'31_12_2024'!A65:C131,3,0)</f>
        <v>0</v>
      </c>
    </row>
  </sheetData>
  <sheetProtection formatCells="0" formatColumns="0" formatRows="0" insertColumns="0" insertRows="0" insertHyperlinks="0" deleteColumns="0" deleteRows="0" sort="0" autoFilter="0" pivotTables="0"/>
  <autoFilter ref="B1:F65" xr:uid="{00000000-0009-0000-0000-000000000000}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C720-0E21-4832-B249-4A58FA09194F}">
  <sheetPr>
    <tabColor rgb="FF00B0F0"/>
  </sheetPr>
  <dimension ref="A1:G340"/>
  <sheetViews>
    <sheetView workbookViewId="0">
      <selection activeCell="C2" sqref="C2:F373"/>
    </sheetView>
  </sheetViews>
  <sheetFormatPr defaultRowHeight="15" x14ac:dyDescent="0.25"/>
  <cols>
    <col min="1" max="1" width="12.7109375" style="14" bestFit="1" customWidth="1"/>
    <col min="2" max="2" width="54.7109375" style="14" customWidth="1"/>
    <col min="3" max="3" width="20.140625" style="14" bestFit="1" customWidth="1"/>
    <col min="4" max="4" width="22.28515625" style="14" bestFit="1" customWidth="1"/>
    <col min="5" max="5" width="31.5703125" style="14" bestFit="1" customWidth="1"/>
    <col min="6" max="6" width="33" style="14" bestFit="1" customWidth="1"/>
    <col min="7" max="16384" width="9.140625" style="14"/>
  </cols>
  <sheetData>
    <row r="1" spans="1:6" x14ac:dyDescent="0.25">
      <c r="A1" s="14" t="s">
        <v>894</v>
      </c>
      <c r="B1" s="14" t="s">
        <v>895</v>
      </c>
      <c r="C1" s="14" t="s">
        <v>936</v>
      </c>
      <c r="D1" s="14" t="s">
        <v>937</v>
      </c>
      <c r="E1" s="14" t="s">
        <v>938</v>
      </c>
      <c r="F1" s="14" t="s">
        <v>898</v>
      </c>
    </row>
    <row r="2" spans="1:6" x14ac:dyDescent="0.25">
      <c r="A2" s="61" t="s">
        <v>579</v>
      </c>
      <c r="B2" s="61" t="s">
        <v>580</v>
      </c>
      <c r="C2" s="81"/>
      <c r="D2" s="81"/>
      <c r="E2" s="81"/>
      <c r="F2" s="61"/>
    </row>
    <row r="3" spans="1:6" x14ac:dyDescent="0.25">
      <c r="A3" s="61" t="s">
        <v>315</v>
      </c>
      <c r="B3" s="61" t="s">
        <v>581</v>
      </c>
      <c r="C3" s="81"/>
      <c r="D3" s="81"/>
      <c r="E3" s="81"/>
      <c r="F3" s="61"/>
    </row>
    <row r="4" spans="1:6" x14ac:dyDescent="0.25">
      <c r="A4" s="61" t="s">
        <v>316</v>
      </c>
      <c r="B4" s="61" t="s">
        <v>582</v>
      </c>
      <c r="C4" s="81"/>
      <c r="D4" s="81"/>
      <c r="E4" s="81"/>
      <c r="F4" s="61"/>
    </row>
    <row r="5" spans="1:6" x14ac:dyDescent="0.25">
      <c r="A5" s="61" t="s">
        <v>317</v>
      </c>
      <c r="B5" s="61" t="s">
        <v>583</v>
      </c>
      <c r="C5" s="81"/>
      <c r="D5" s="81"/>
      <c r="E5" s="81"/>
      <c r="F5" s="61"/>
    </row>
    <row r="6" spans="1:6" x14ac:dyDescent="0.25">
      <c r="A6" s="61" t="s">
        <v>318</v>
      </c>
      <c r="B6" s="61" t="s">
        <v>584</v>
      </c>
      <c r="C6" s="81"/>
      <c r="D6" s="81"/>
      <c r="E6" s="81"/>
      <c r="F6" s="61"/>
    </row>
    <row r="7" spans="1:6" x14ac:dyDescent="0.25">
      <c r="A7" s="61" t="s">
        <v>319</v>
      </c>
      <c r="B7" s="61" t="s">
        <v>585</v>
      </c>
      <c r="C7" s="81"/>
      <c r="D7" s="81"/>
      <c r="E7" s="81"/>
      <c r="F7" s="61"/>
    </row>
    <row r="8" spans="1:6" x14ac:dyDescent="0.25">
      <c r="A8" s="61" t="s">
        <v>320</v>
      </c>
      <c r="B8" s="61" t="s">
        <v>587</v>
      </c>
      <c r="C8" s="81"/>
      <c r="D8" s="81"/>
      <c r="E8" s="81"/>
      <c r="F8" s="61"/>
    </row>
    <row r="9" spans="1:6" x14ac:dyDescent="0.25">
      <c r="A9" s="61" t="s">
        <v>321</v>
      </c>
      <c r="B9" s="61" t="s">
        <v>588</v>
      </c>
      <c r="C9" s="81"/>
      <c r="D9" s="81"/>
      <c r="E9" s="81"/>
      <c r="F9" s="61"/>
    </row>
    <row r="10" spans="1:6" x14ac:dyDescent="0.25">
      <c r="A10" s="61" t="s">
        <v>322</v>
      </c>
      <c r="B10" s="61" t="s">
        <v>589</v>
      </c>
      <c r="C10" s="81"/>
      <c r="D10" s="81"/>
      <c r="E10" s="81"/>
      <c r="F10" s="61"/>
    </row>
    <row r="11" spans="1:6" x14ac:dyDescent="0.25">
      <c r="A11" s="61" t="s">
        <v>323</v>
      </c>
      <c r="B11" s="61" t="s">
        <v>590</v>
      </c>
      <c r="C11" s="81"/>
      <c r="D11" s="81"/>
      <c r="E11" s="81"/>
      <c r="F11" s="61"/>
    </row>
    <row r="12" spans="1:6" x14ac:dyDescent="0.25">
      <c r="A12" s="61" t="s">
        <v>324</v>
      </c>
      <c r="B12" s="61" t="s">
        <v>591</v>
      </c>
      <c r="C12" s="81"/>
      <c r="D12" s="81"/>
      <c r="E12" s="81"/>
      <c r="F12" s="61"/>
    </row>
    <row r="13" spans="1:6" x14ac:dyDescent="0.25">
      <c r="A13" s="61" t="s">
        <v>325</v>
      </c>
      <c r="B13" s="61" t="s">
        <v>592</v>
      </c>
      <c r="C13" s="81"/>
      <c r="D13" s="81"/>
      <c r="E13" s="81"/>
      <c r="F13" s="61"/>
    </row>
    <row r="14" spans="1:6" x14ac:dyDescent="0.25">
      <c r="A14" s="61" t="s">
        <v>326</v>
      </c>
      <c r="B14" s="61" t="s">
        <v>593</v>
      </c>
      <c r="C14" s="81"/>
      <c r="D14" s="81"/>
      <c r="E14" s="81"/>
      <c r="F14" s="61"/>
    </row>
    <row r="15" spans="1:6" x14ac:dyDescent="0.25">
      <c r="A15" s="61" t="s">
        <v>327</v>
      </c>
      <c r="B15" s="61" t="s">
        <v>594</v>
      </c>
      <c r="C15" s="81"/>
      <c r="D15" s="81"/>
      <c r="E15" s="81"/>
      <c r="F15" s="61"/>
    </row>
    <row r="16" spans="1:6" x14ac:dyDescent="0.25">
      <c r="A16" s="61" t="s">
        <v>328</v>
      </c>
      <c r="B16" s="61" t="s">
        <v>595</v>
      </c>
      <c r="C16" s="81"/>
      <c r="D16" s="81"/>
      <c r="E16" s="81"/>
      <c r="F16" s="61"/>
    </row>
    <row r="17" spans="1:6" x14ac:dyDescent="0.25">
      <c r="A17" s="61" t="s">
        <v>329</v>
      </c>
      <c r="B17" s="61" t="s">
        <v>596</v>
      </c>
      <c r="C17" s="81"/>
      <c r="D17" s="81"/>
      <c r="E17" s="81"/>
      <c r="F17" s="61"/>
    </row>
    <row r="18" spans="1:6" x14ac:dyDescent="0.25">
      <c r="A18" s="61" t="s">
        <v>330</v>
      </c>
      <c r="B18" s="61" t="s">
        <v>597</v>
      </c>
      <c r="C18" s="81"/>
      <c r="D18" s="81"/>
      <c r="E18" s="81"/>
      <c r="F18" s="61"/>
    </row>
    <row r="19" spans="1:6" x14ac:dyDescent="0.25">
      <c r="A19" s="61" t="s">
        <v>331</v>
      </c>
      <c r="B19" s="61" t="s">
        <v>598</v>
      </c>
      <c r="C19" s="81"/>
      <c r="D19" s="81"/>
      <c r="E19" s="81"/>
      <c r="F19" s="61"/>
    </row>
    <row r="20" spans="1:6" x14ac:dyDescent="0.25">
      <c r="A20" s="61" t="s">
        <v>332</v>
      </c>
      <c r="B20" s="61" t="s">
        <v>599</v>
      </c>
      <c r="C20" s="81"/>
      <c r="D20" s="81"/>
      <c r="E20" s="81"/>
      <c r="F20" s="61"/>
    </row>
    <row r="21" spans="1:6" x14ac:dyDescent="0.25">
      <c r="A21" s="61" t="s">
        <v>333</v>
      </c>
      <c r="B21" s="61" t="s">
        <v>600</v>
      </c>
      <c r="C21" s="81"/>
      <c r="D21" s="81"/>
      <c r="E21" s="81"/>
      <c r="F21" s="61"/>
    </row>
    <row r="22" spans="1:6" x14ac:dyDescent="0.25">
      <c r="A22" s="61" t="s">
        <v>334</v>
      </c>
      <c r="B22" s="61" t="s">
        <v>601</v>
      </c>
      <c r="C22" s="81"/>
      <c r="D22" s="81"/>
      <c r="E22" s="81"/>
      <c r="F22" s="61"/>
    </row>
    <row r="23" spans="1:6" x14ac:dyDescent="0.25">
      <c r="A23" s="61" t="s">
        <v>335</v>
      </c>
      <c r="B23" s="61" t="s">
        <v>602</v>
      </c>
      <c r="C23" s="81"/>
      <c r="D23" s="81"/>
      <c r="E23" s="81"/>
      <c r="F23" s="61"/>
    </row>
    <row r="24" spans="1:6" x14ac:dyDescent="0.25">
      <c r="A24" s="61" t="s">
        <v>336</v>
      </c>
      <c r="B24" s="61" t="s">
        <v>603</v>
      </c>
      <c r="C24" s="81"/>
      <c r="D24" s="81"/>
      <c r="E24" s="81"/>
      <c r="F24" s="61"/>
    </row>
    <row r="25" spans="1:6" x14ac:dyDescent="0.25">
      <c r="A25" s="61" t="s">
        <v>337</v>
      </c>
      <c r="B25" s="61" t="s">
        <v>602</v>
      </c>
      <c r="C25" s="81"/>
      <c r="D25" s="81"/>
      <c r="E25" s="81"/>
      <c r="F25" s="61"/>
    </row>
    <row r="26" spans="1:6" x14ac:dyDescent="0.25">
      <c r="A26" s="61" t="s">
        <v>338</v>
      </c>
      <c r="B26" s="61" t="s">
        <v>604</v>
      </c>
      <c r="C26" s="81"/>
      <c r="D26" s="81"/>
      <c r="E26" s="81"/>
      <c r="F26" s="61"/>
    </row>
    <row r="27" spans="1:6" x14ac:dyDescent="0.25">
      <c r="A27" s="61" t="s">
        <v>339</v>
      </c>
      <c r="B27" s="61" t="s">
        <v>605</v>
      </c>
      <c r="C27" s="81"/>
      <c r="D27" s="81"/>
      <c r="E27" s="81"/>
      <c r="F27" s="61"/>
    </row>
    <row r="28" spans="1:6" x14ac:dyDescent="0.25">
      <c r="A28" s="61" t="s">
        <v>340</v>
      </c>
      <c r="B28" s="61" t="s">
        <v>606</v>
      </c>
      <c r="C28" s="81"/>
      <c r="D28" s="81"/>
      <c r="E28" s="81"/>
      <c r="F28" s="61"/>
    </row>
    <row r="29" spans="1:6" x14ac:dyDescent="0.25">
      <c r="A29" s="61" t="s">
        <v>341</v>
      </c>
      <c r="B29" s="61" t="s">
        <v>607</v>
      </c>
      <c r="C29" s="81"/>
      <c r="D29" s="81"/>
      <c r="E29" s="81"/>
      <c r="F29" s="61"/>
    </row>
    <row r="30" spans="1:6" x14ac:dyDescent="0.25">
      <c r="A30" s="61" t="s">
        <v>342</v>
      </c>
      <c r="B30" s="61" t="s">
        <v>597</v>
      </c>
      <c r="C30" s="81"/>
      <c r="D30" s="81"/>
      <c r="E30" s="81"/>
      <c r="F30" s="61"/>
    </row>
    <row r="31" spans="1:6" x14ac:dyDescent="0.25">
      <c r="A31" s="61" t="s">
        <v>343</v>
      </c>
      <c r="B31" s="61" t="s">
        <v>608</v>
      </c>
      <c r="C31" s="81"/>
      <c r="D31" s="81"/>
      <c r="E31" s="81"/>
      <c r="F31" s="61"/>
    </row>
    <row r="32" spans="1:6" x14ac:dyDescent="0.25">
      <c r="A32" s="61" t="s">
        <v>344</v>
      </c>
      <c r="B32" s="61" t="s">
        <v>609</v>
      </c>
      <c r="C32" s="81"/>
      <c r="D32" s="81"/>
      <c r="E32" s="81"/>
      <c r="F32" s="61"/>
    </row>
    <row r="33" spans="1:6" x14ac:dyDescent="0.25">
      <c r="A33" s="61" t="s">
        <v>345</v>
      </c>
      <c r="B33" s="61" t="s">
        <v>587</v>
      </c>
      <c r="C33" s="81"/>
      <c r="D33" s="81"/>
      <c r="E33" s="81"/>
      <c r="F33" s="61"/>
    </row>
    <row r="34" spans="1:6" x14ac:dyDescent="0.25">
      <c r="A34" s="61" t="s">
        <v>346</v>
      </c>
      <c r="B34" s="61" t="s">
        <v>589</v>
      </c>
      <c r="C34" s="81"/>
      <c r="D34" s="81"/>
      <c r="E34" s="81"/>
      <c r="F34" s="61"/>
    </row>
    <row r="35" spans="1:6" x14ac:dyDescent="0.25">
      <c r="A35" s="61" t="s">
        <v>347</v>
      </c>
      <c r="B35" s="61" t="s">
        <v>590</v>
      </c>
      <c r="C35" s="81"/>
      <c r="D35" s="81"/>
      <c r="E35" s="81"/>
      <c r="F35" s="61"/>
    </row>
    <row r="36" spans="1:6" x14ac:dyDescent="0.25">
      <c r="A36" s="61" t="s">
        <v>348</v>
      </c>
      <c r="B36" s="61" t="s">
        <v>591</v>
      </c>
      <c r="C36" s="81"/>
      <c r="D36" s="81"/>
      <c r="E36" s="81"/>
      <c r="F36" s="61"/>
    </row>
    <row r="37" spans="1:6" x14ac:dyDescent="0.25">
      <c r="A37" s="61" t="s">
        <v>349</v>
      </c>
      <c r="B37" s="61" t="s">
        <v>592</v>
      </c>
      <c r="C37" s="81"/>
      <c r="D37" s="81"/>
      <c r="E37" s="81"/>
      <c r="F37" s="61"/>
    </row>
    <row r="38" spans="1:6" x14ac:dyDescent="0.25">
      <c r="A38" s="61" t="s">
        <v>350</v>
      </c>
      <c r="B38" s="61" t="s">
        <v>593</v>
      </c>
      <c r="C38" s="81"/>
      <c r="D38" s="81"/>
      <c r="E38" s="81"/>
      <c r="F38" s="61"/>
    </row>
    <row r="39" spans="1:6" x14ac:dyDescent="0.25">
      <c r="A39" s="61" t="s">
        <v>351</v>
      </c>
      <c r="B39" s="61" t="s">
        <v>597</v>
      </c>
      <c r="C39" s="81"/>
      <c r="D39" s="81"/>
      <c r="E39" s="81"/>
      <c r="F39" s="61"/>
    </row>
    <row r="40" spans="1:6" x14ac:dyDescent="0.25">
      <c r="A40" s="61" t="s">
        <v>352</v>
      </c>
      <c r="B40" s="61" t="s">
        <v>598</v>
      </c>
      <c r="C40" s="81"/>
      <c r="D40" s="81"/>
      <c r="E40" s="81"/>
      <c r="F40" s="61"/>
    </row>
    <row r="41" spans="1:6" x14ac:dyDescent="0.25">
      <c r="A41" s="61" t="s">
        <v>353</v>
      </c>
      <c r="B41" s="61" t="s">
        <v>599</v>
      </c>
      <c r="C41" s="81"/>
      <c r="D41" s="81"/>
      <c r="E41" s="81"/>
      <c r="F41" s="61"/>
    </row>
    <row r="42" spans="1:6" x14ac:dyDescent="0.25">
      <c r="A42" s="61" t="s">
        <v>354</v>
      </c>
      <c r="B42" s="61" t="s">
        <v>610</v>
      </c>
      <c r="C42" s="81"/>
      <c r="D42" s="81"/>
      <c r="E42" s="81"/>
      <c r="F42" s="61"/>
    </row>
    <row r="43" spans="1:6" x14ac:dyDescent="0.25">
      <c r="A43" s="61" t="s">
        <v>355</v>
      </c>
      <c r="B43" s="61" t="s">
        <v>611</v>
      </c>
      <c r="C43" s="81"/>
      <c r="D43" s="81"/>
      <c r="E43" s="81"/>
      <c r="F43" s="61"/>
    </row>
    <row r="44" spans="1:6" x14ac:dyDescent="0.25">
      <c r="A44" s="61" t="s">
        <v>356</v>
      </c>
      <c r="B44" s="61" t="s">
        <v>602</v>
      </c>
      <c r="C44" s="81"/>
      <c r="D44" s="81"/>
      <c r="E44" s="81"/>
      <c r="F44" s="61"/>
    </row>
    <row r="45" spans="1:6" x14ac:dyDescent="0.25">
      <c r="A45" s="61" t="s">
        <v>357</v>
      </c>
      <c r="B45" s="61" t="s">
        <v>612</v>
      </c>
      <c r="C45" s="81"/>
      <c r="D45" s="81"/>
      <c r="E45" s="81"/>
      <c r="F45" s="61"/>
    </row>
    <row r="46" spans="1:6" x14ac:dyDescent="0.25">
      <c r="A46" s="61" t="s">
        <v>358</v>
      </c>
      <c r="B46" s="61" t="s">
        <v>613</v>
      </c>
      <c r="C46" s="81"/>
      <c r="D46" s="81"/>
      <c r="E46" s="81"/>
      <c r="F46" s="61"/>
    </row>
    <row r="47" spans="1:6" x14ac:dyDescent="0.25">
      <c r="A47" s="61" t="s">
        <v>359</v>
      </c>
      <c r="B47" s="61" t="s">
        <v>614</v>
      </c>
      <c r="C47" s="81"/>
      <c r="D47" s="81"/>
      <c r="E47" s="81"/>
      <c r="F47" s="61"/>
    </row>
    <row r="48" spans="1:6" x14ac:dyDescent="0.25">
      <c r="A48" s="61" t="s">
        <v>360</v>
      </c>
      <c r="B48" s="61" t="s">
        <v>615</v>
      </c>
      <c r="C48" s="81"/>
      <c r="D48" s="81"/>
      <c r="E48" s="81"/>
      <c r="F48" s="61"/>
    </row>
    <row r="49" spans="1:6" x14ac:dyDescent="0.25">
      <c r="A49" s="61" t="s">
        <v>361</v>
      </c>
      <c r="B49" s="61" t="s">
        <v>616</v>
      </c>
      <c r="C49" s="81"/>
      <c r="D49" s="81"/>
      <c r="E49" s="81"/>
      <c r="F49" s="61"/>
    </row>
    <row r="50" spans="1:6" x14ac:dyDescent="0.25">
      <c r="A50" s="61" t="s">
        <v>362</v>
      </c>
      <c r="B50" s="61" t="s">
        <v>617</v>
      </c>
      <c r="C50" s="81"/>
      <c r="D50" s="81"/>
      <c r="E50" s="81"/>
      <c r="F50" s="61"/>
    </row>
    <row r="51" spans="1:6" x14ac:dyDescent="0.25">
      <c r="A51" s="61" t="s">
        <v>363</v>
      </c>
      <c r="B51" s="61" t="s">
        <v>605</v>
      </c>
      <c r="C51" s="81"/>
      <c r="D51" s="81"/>
      <c r="E51" s="81"/>
      <c r="F51" s="61"/>
    </row>
    <row r="52" spans="1:6" x14ac:dyDescent="0.25">
      <c r="A52" s="61" t="s">
        <v>364</v>
      </c>
      <c r="B52" s="61" t="s">
        <v>606</v>
      </c>
      <c r="C52" s="81"/>
      <c r="D52" s="81"/>
      <c r="E52" s="81"/>
      <c r="F52" s="61"/>
    </row>
    <row r="53" spans="1:6" x14ac:dyDescent="0.25">
      <c r="A53" s="61" t="s">
        <v>365</v>
      </c>
      <c r="B53" s="61" t="s">
        <v>618</v>
      </c>
      <c r="C53" s="81"/>
      <c r="D53" s="81"/>
      <c r="E53" s="81"/>
      <c r="F53" s="61"/>
    </row>
    <row r="54" spans="1:6" x14ac:dyDescent="0.25">
      <c r="A54" s="61" t="s">
        <v>366</v>
      </c>
      <c r="B54" s="61" t="s">
        <v>619</v>
      </c>
      <c r="C54" s="81"/>
      <c r="D54" s="81"/>
      <c r="E54" s="81"/>
      <c r="F54" s="61"/>
    </row>
    <row r="55" spans="1:6" x14ac:dyDescent="0.25">
      <c r="A55" s="61" t="s">
        <v>367</v>
      </c>
      <c r="B55" s="61" t="s">
        <v>597</v>
      </c>
      <c r="C55" s="81"/>
      <c r="D55" s="81"/>
      <c r="E55" s="81"/>
      <c r="F55" s="61"/>
    </row>
    <row r="56" spans="1:6" x14ac:dyDescent="0.25">
      <c r="A56" s="61" t="s">
        <v>368</v>
      </c>
      <c r="B56" s="61" t="s">
        <v>620</v>
      </c>
      <c r="C56" s="81"/>
      <c r="D56" s="81"/>
      <c r="E56" s="81"/>
      <c r="F56" s="61"/>
    </row>
    <row r="57" spans="1:6" x14ac:dyDescent="0.25">
      <c r="A57" s="61" t="s">
        <v>369</v>
      </c>
      <c r="B57" s="61" t="s">
        <v>621</v>
      </c>
      <c r="C57" s="81"/>
      <c r="D57" s="81"/>
      <c r="E57" s="81"/>
      <c r="F57" s="61"/>
    </row>
    <row r="58" spans="1:6" x14ac:dyDescent="0.25">
      <c r="A58" s="61" t="s">
        <v>370</v>
      </c>
      <c r="B58" s="61" t="s">
        <v>622</v>
      </c>
      <c r="C58" s="81"/>
      <c r="D58" s="81"/>
      <c r="E58" s="81"/>
      <c r="F58" s="61"/>
    </row>
    <row r="59" spans="1:6" x14ac:dyDescent="0.25">
      <c r="A59" s="61" t="s">
        <v>371</v>
      </c>
      <c r="B59" s="61" t="s">
        <v>623</v>
      </c>
      <c r="C59" s="81"/>
      <c r="D59" s="81"/>
      <c r="E59" s="81"/>
      <c r="F59" s="61"/>
    </row>
    <row r="60" spans="1:6" x14ac:dyDescent="0.25">
      <c r="A60" s="61" t="s">
        <v>372</v>
      </c>
      <c r="B60" s="61" t="s">
        <v>624</v>
      </c>
      <c r="C60" s="81"/>
      <c r="D60" s="81"/>
      <c r="E60" s="81"/>
      <c r="F60" s="61"/>
    </row>
    <row r="61" spans="1:6" x14ac:dyDescent="0.25">
      <c r="A61" s="61" t="s">
        <v>373</v>
      </c>
      <c r="B61" s="61" t="s">
        <v>625</v>
      </c>
      <c r="C61" s="81"/>
      <c r="D61" s="81"/>
      <c r="E61" s="81"/>
      <c r="F61" s="61"/>
    </row>
    <row r="62" spans="1:6" x14ac:dyDescent="0.25">
      <c r="A62" s="61" t="s">
        <v>374</v>
      </c>
      <c r="B62" s="61" t="s">
        <v>626</v>
      </c>
      <c r="C62" s="81"/>
      <c r="D62" s="81"/>
      <c r="E62" s="81"/>
      <c r="F62" s="61"/>
    </row>
    <row r="63" spans="1:6" x14ac:dyDescent="0.25">
      <c r="A63" s="61" t="s">
        <v>375</v>
      </c>
      <c r="B63" s="61" t="s">
        <v>627</v>
      </c>
      <c r="C63" s="81"/>
      <c r="D63" s="81"/>
      <c r="E63" s="81"/>
      <c r="F63" s="61"/>
    </row>
    <row r="64" spans="1:6" x14ac:dyDescent="0.25">
      <c r="A64" s="61" t="s">
        <v>376</v>
      </c>
      <c r="B64" s="61" t="s">
        <v>628</v>
      </c>
      <c r="C64" s="81"/>
      <c r="D64" s="81"/>
      <c r="E64" s="81"/>
      <c r="F64" s="61"/>
    </row>
    <row r="65" spans="1:6" x14ac:dyDescent="0.25">
      <c r="A65" s="61" t="s">
        <v>377</v>
      </c>
      <c r="B65" s="61" t="s">
        <v>629</v>
      </c>
      <c r="C65" s="81"/>
      <c r="D65" s="81"/>
      <c r="E65" s="81"/>
      <c r="F65" s="61"/>
    </row>
    <row r="66" spans="1:6" x14ac:dyDescent="0.25">
      <c r="A66" s="61" t="s">
        <v>378</v>
      </c>
      <c r="B66" s="61" t="s">
        <v>630</v>
      </c>
      <c r="C66" s="81"/>
      <c r="D66" s="81"/>
      <c r="E66" s="81"/>
      <c r="F66" s="61"/>
    </row>
    <row r="67" spans="1:6" x14ac:dyDescent="0.25">
      <c r="A67" s="61" t="s">
        <v>379</v>
      </c>
      <c r="B67" s="61" t="s">
        <v>631</v>
      </c>
      <c r="C67" s="81"/>
      <c r="D67" s="81"/>
      <c r="E67" s="81"/>
      <c r="F67" s="61"/>
    </row>
    <row r="68" spans="1:6" x14ac:dyDescent="0.25">
      <c r="A68" s="61" t="s">
        <v>380</v>
      </c>
      <c r="B68" s="61" t="s">
        <v>632</v>
      </c>
      <c r="C68" s="81"/>
      <c r="D68" s="81"/>
      <c r="E68" s="81"/>
      <c r="F68" s="61"/>
    </row>
    <row r="69" spans="1:6" x14ac:dyDescent="0.25">
      <c r="A69" s="61" t="s">
        <v>381</v>
      </c>
      <c r="B69" s="61" t="s">
        <v>633</v>
      </c>
      <c r="C69" s="81"/>
      <c r="D69" s="81"/>
      <c r="E69" s="81"/>
      <c r="F69" s="61"/>
    </row>
    <row r="70" spans="1:6" x14ac:dyDescent="0.25">
      <c r="A70" s="61" t="s">
        <v>382</v>
      </c>
      <c r="B70" s="61" t="s">
        <v>634</v>
      </c>
      <c r="C70" s="81"/>
      <c r="D70" s="81"/>
      <c r="E70" s="81"/>
      <c r="F70" s="61"/>
    </row>
    <row r="71" spans="1:6" x14ac:dyDescent="0.25">
      <c r="A71" s="61" t="s">
        <v>383</v>
      </c>
      <c r="B71" s="61" t="s">
        <v>635</v>
      </c>
      <c r="C71" s="81"/>
      <c r="D71" s="81"/>
      <c r="E71" s="81"/>
      <c r="F71" s="61"/>
    </row>
    <row r="72" spans="1:6" x14ac:dyDescent="0.25">
      <c r="A72" s="4"/>
      <c r="B72" s="4"/>
      <c r="C72" s="4"/>
      <c r="D72" s="4"/>
      <c r="E72" s="4"/>
    </row>
    <row r="73" spans="1:6" x14ac:dyDescent="0.25">
      <c r="A73" s="4"/>
      <c r="B73" s="4"/>
      <c r="C73" s="4"/>
      <c r="D73" s="4"/>
      <c r="E73" s="4"/>
    </row>
    <row r="74" spans="1:6" x14ac:dyDescent="0.25">
      <c r="A74" s="14" t="s">
        <v>894</v>
      </c>
      <c r="B74" s="14" t="s">
        <v>895</v>
      </c>
    </row>
    <row r="75" spans="1:6" x14ac:dyDescent="0.25">
      <c r="A75" s="61" t="s">
        <v>636</v>
      </c>
      <c r="B75" s="61" t="s">
        <v>637</v>
      </c>
      <c r="C75" s="81"/>
      <c r="D75" s="81"/>
      <c r="E75" s="81"/>
      <c r="F75" s="61"/>
    </row>
    <row r="76" spans="1:6" x14ac:dyDescent="0.25">
      <c r="A76" s="61" t="s">
        <v>384</v>
      </c>
      <c r="B76" s="61" t="s">
        <v>638</v>
      </c>
      <c r="C76" s="81"/>
      <c r="D76" s="81"/>
      <c r="E76" s="81"/>
      <c r="F76" s="61"/>
    </row>
    <row r="77" spans="1:6" x14ac:dyDescent="0.25">
      <c r="A77" s="61" t="s">
        <v>385</v>
      </c>
      <c r="B77" s="61" t="s">
        <v>639</v>
      </c>
      <c r="C77" s="81"/>
      <c r="D77" s="81"/>
      <c r="E77" s="81"/>
      <c r="F77" s="61"/>
    </row>
    <row r="78" spans="1:6" x14ac:dyDescent="0.25">
      <c r="A78" s="61" t="s">
        <v>386</v>
      </c>
      <c r="B78" s="61" t="s">
        <v>640</v>
      </c>
      <c r="C78" s="81"/>
      <c r="D78" s="81"/>
      <c r="E78" s="81"/>
      <c r="F78" s="61"/>
    </row>
    <row r="79" spans="1:6" x14ac:dyDescent="0.25">
      <c r="A79" s="61" t="s">
        <v>387</v>
      </c>
      <c r="B79" s="61" t="s">
        <v>641</v>
      </c>
      <c r="C79" s="81"/>
      <c r="D79" s="81"/>
      <c r="E79" s="81"/>
      <c r="F79" s="61"/>
    </row>
    <row r="80" spans="1:6" x14ac:dyDescent="0.25">
      <c r="A80" s="61" t="s">
        <v>388</v>
      </c>
      <c r="B80" s="61" t="s">
        <v>642</v>
      </c>
      <c r="C80" s="81"/>
      <c r="D80" s="81"/>
      <c r="E80" s="81"/>
      <c r="F80" s="61"/>
    </row>
    <row r="81" spans="1:6" x14ac:dyDescent="0.25">
      <c r="A81" s="61" t="s">
        <v>389</v>
      </c>
      <c r="B81" s="61" t="s">
        <v>643</v>
      </c>
      <c r="C81" s="81"/>
      <c r="D81" s="81"/>
      <c r="E81" s="81"/>
      <c r="F81" s="61"/>
    </row>
    <row r="82" spans="1:6" x14ac:dyDescent="0.25">
      <c r="A82" s="61" t="s">
        <v>390</v>
      </c>
      <c r="B82" s="61" t="s">
        <v>644</v>
      </c>
      <c r="C82" s="81"/>
      <c r="D82" s="81"/>
      <c r="E82" s="81"/>
      <c r="F82" s="61"/>
    </row>
    <row r="83" spans="1:6" x14ac:dyDescent="0.25">
      <c r="A83" s="61" t="s">
        <v>391</v>
      </c>
      <c r="B83" s="61" t="s">
        <v>645</v>
      </c>
      <c r="C83" s="81"/>
      <c r="D83" s="81"/>
      <c r="E83" s="81"/>
      <c r="F83" s="61"/>
    </row>
    <row r="84" spans="1:6" x14ac:dyDescent="0.25">
      <c r="A84" s="61" t="s">
        <v>392</v>
      </c>
      <c r="B84" s="61" t="s">
        <v>646</v>
      </c>
      <c r="C84" s="81"/>
      <c r="D84" s="81"/>
      <c r="E84" s="81"/>
      <c r="F84" s="61"/>
    </row>
    <row r="85" spans="1:6" x14ac:dyDescent="0.25">
      <c r="A85" s="61" t="s">
        <v>393</v>
      </c>
      <c r="B85" s="61" t="s">
        <v>647</v>
      </c>
      <c r="C85" s="81"/>
      <c r="D85" s="81"/>
      <c r="E85" s="81"/>
      <c r="F85" s="61"/>
    </row>
    <row r="86" spans="1:6" x14ac:dyDescent="0.25">
      <c r="A86" s="61" t="s">
        <v>394</v>
      </c>
      <c r="B86" s="61" t="s">
        <v>648</v>
      </c>
      <c r="C86" s="81"/>
      <c r="D86" s="81"/>
      <c r="E86" s="81"/>
      <c r="F86" s="61"/>
    </row>
    <row r="87" spans="1:6" x14ac:dyDescent="0.25">
      <c r="A87" s="61" t="s">
        <v>395</v>
      </c>
      <c r="B87" s="61" t="s">
        <v>649</v>
      </c>
      <c r="C87" s="81"/>
      <c r="D87" s="81"/>
      <c r="E87" s="81"/>
      <c r="F87" s="61"/>
    </row>
    <row r="88" spans="1:6" x14ac:dyDescent="0.25">
      <c r="A88" s="61" t="s">
        <v>396</v>
      </c>
      <c r="B88" s="61" t="s">
        <v>650</v>
      </c>
      <c r="C88" s="81"/>
      <c r="D88" s="81"/>
      <c r="E88" s="81"/>
      <c r="F88" s="61"/>
    </row>
    <row r="89" spans="1:6" x14ac:dyDescent="0.25">
      <c r="A89" s="61" t="s">
        <v>397</v>
      </c>
      <c r="B89" s="61" t="s">
        <v>651</v>
      </c>
      <c r="C89" s="81"/>
      <c r="D89" s="81"/>
      <c r="E89" s="81"/>
      <c r="F89" s="61"/>
    </row>
    <row r="90" spans="1:6" x14ac:dyDescent="0.25">
      <c r="A90" s="61" t="s">
        <v>398</v>
      </c>
      <c r="B90" s="61" t="s">
        <v>652</v>
      </c>
      <c r="C90" s="81"/>
      <c r="D90" s="81"/>
      <c r="E90" s="81"/>
      <c r="F90" s="61"/>
    </row>
    <row r="91" spans="1:6" x14ac:dyDescent="0.25">
      <c r="A91" s="61" t="s">
        <v>399</v>
      </c>
      <c r="B91" s="61" t="s">
        <v>653</v>
      </c>
      <c r="C91" s="81"/>
      <c r="D91" s="81"/>
      <c r="E91" s="81"/>
      <c r="F91" s="61"/>
    </row>
    <row r="92" spans="1:6" x14ac:dyDescent="0.25">
      <c r="A92" s="61" t="s">
        <v>400</v>
      </c>
      <c r="B92" s="61" t="s">
        <v>654</v>
      </c>
      <c r="C92" s="81"/>
      <c r="D92" s="81"/>
      <c r="E92" s="81"/>
      <c r="F92" s="61"/>
    </row>
    <row r="93" spans="1:6" x14ac:dyDescent="0.25">
      <c r="A93" s="61" t="s">
        <v>401</v>
      </c>
      <c r="B93" s="61" t="s">
        <v>655</v>
      </c>
      <c r="C93" s="81"/>
      <c r="D93" s="81"/>
      <c r="E93" s="81"/>
      <c r="F93" s="61"/>
    </row>
    <row r="94" spans="1:6" x14ac:dyDescent="0.25">
      <c r="A94" s="61" t="s">
        <v>402</v>
      </c>
      <c r="B94" s="61" t="s">
        <v>656</v>
      </c>
      <c r="C94" s="81"/>
      <c r="D94" s="81"/>
      <c r="E94" s="81"/>
      <c r="F94" s="61"/>
    </row>
    <row r="95" spans="1:6" x14ac:dyDescent="0.25">
      <c r="A95" s="61" t="s">
        <v>403</v>
      </c>
      <c r="B95" s="61" t="s">
        <v>657</v>
      </c>
      <c r="C95" s="81"/>
      <c r="D95" s="81"/>
      <c r="E95" s="81"/>
      <c r="F95" s="61"/>
    </row>
    <row r="96" spans="1:6" x14ac:dyDescent="0.25">
      <c r="A96" s="61" t="s">
        <v>404</v>
      </c>
      <c r="B96" s="61" t="s">
        <v>658</v>
      </c>
      <c r="C96" s="81"/>
      <c r="D96" s="81"/>
      <c r="E96" s="81"/>
      <c r="F96" s="61"/>
    </row>
    <row r="97" spans="1:6" x14ac:dyDescent="0.25">
      <c r="A97" s="61" t="s">
        <v>405</v>
      </c>
      <c r="B97" s="61" t="s">
        <v>659</v>
      </c>
      <c r="C97" s="81"/>
      <c r="D97" s="81"/>
      <c r="E97" s="81"/>
      <c r="F97" s="61"/>
    </row>
    <row r="98" spans="1:6" x14ac:dyDescent="0.25">
      <c r="A98" s="61" t="s">
        <v>406</v>
      </c>
      <c r="B98" s="61" t="s">
        <v>660</v>
      </c>
      <c r="C98" s="81"/>
      <c r="D98" s="81"/>
      <c r="E98" s="81"/>
      <c r="F98" s="61"/>
    </row>
    <row r="99" spans="1:6" x14ac:dyDescent="0.25">
      <c r="A99" s="61" t="s">
        <v>407</v>
      </c>
      <c r="B99" s="61" t="s">
        <v>661</v>
      </c>
      <c r="C99" s="81"/>
      <c r="D99" s="81"/>
      <c r="E99" s="81"/>
      <c r="F99" s="61"/>
    </row>
    <row r="100" spans="1:6" x14ac:dyDescent="0.25">
      <c r="A100" s="61" t="s">
        <v>408</v>
      </c>
      <c r="B100" s="61" t="s">
        <v>662</v>
      </c>
      <c r="C100" s="81"/>
      <c r="D100" s="81"/>
      <c r="E100" s="81"/>
      <c r="F100" s="61"/>
    </row>
    <row r="101" spans="1:6" x14ac:dyDescent="0.25">
      <c r="A101" s="61" t="s">
        <v>409</v>
      </c>
      <c r="B101" s="61" t="s">
        <v>663</v>
      </c>
      <c r="C101" s="81"/>
      <c r="D101" s="81"/>
      <c r="E101" s="81"/>
      <c r="F101" s="61"/>
    </row>
    <row r="102" spans="1:6" x14ac:dyDescent="0.25">
      <c r="A102" s="61" t="s">
        <v>410</v>
      </c>
      <c r="B102" s="61" t="s">
        <v>664</v>
      </c>
      <c r="C102" s="81"/>
      <c r="D102" s="81"/>
      <c r="E102" s="81"/>
      <c r="F102" s="61"/>
    </row>
    <row r="103" spans="1:6" x14ac:dyDescent="0.25">
      <c r="A103" s="61" t="s">
        <v>411</v>
      </c>
      <c r="B103" s="61" t="s">
        <v>665</v>
      </c>
      <c r="C103" s="81"/>
      <c r="D103" s="81"/>
      <c r="E103" s="81"/>
      <c r="F103" s="61"/>
    </row>
    <row r="104" spans="1:6" x14ac:dyDescent="0.25">
      <c r="A104" s="61" t="s">
        <v>412</v>
      </c>
      <c r="B104" s="61" t="s">
        <v>666</v>
      </c>
      <c r="C104" s="81"/>
      <c r="D104" s="81"/>
      <c r="E104" s="81"/>
      <c r="F104" s="61"/>
    </row>
    <row r="105" spans="1:6" x14ac:dyDescent="0.25">
      <c r="A105" s="61" t="s">
        <v>413</v>
      </c>
      <c r="B105" s="61" t="s">
        <v>667</v>
      </c>
      <c r="C105" s="81"/>
      <c r="D105" s="81"/>
      <c r="E105" s="81"/>
      <c r="F105" s="61"/>
    </row>
    <row r="106" spans="1:6" x14ac:dyDescent="0.25">
      <c r="A106" s="61" t="s">
        <v>414</v>
      </c>
      <c r="B106" s="61" t="s">
        <v>668</v>
      </c>
      <c r="C106" s="81"/>
      <c r="D106" s="81"/>
      <c r="E106" s="81"/>
      <c r="F106" s="61"/>
    </row>
    <row r="107" spans="1:6" x14ac:dyDescent="0.25">
      <c r="A107" s="61" t="s">
        <v>415</v>
      </c>
      <c r="B107" s="61" t="s">
        <v>668</v>
      </c>
      <c r="C107" s="81"/>
      <c r="D107" s="81"/>
      <c r="E107" s="81"/>
      <c r="F107" s="61"/>
    </row>
    <row r="108" spans="1:6" x14ac:dyDescent="0.25">
      <c r="A108" s="61" t="s">
        <v>416</v>
      </c>
      <c r="B108" s="61" t="s">
        <v>669</v>
      </c>
      <c r="C108" s="81"/>
      <c r="D108" s="81"/>
      <c r="E108" s="81"/>
      <c r="F108" s="61"/>
    </row>
    <row r="109" spans="1:6" x14ac:dyDescent="0.25">
      <c r="A109" s="61" t="s">
        <v>417</v>
      </c>
      <c r="B109" s="61" t="s">
        <v>670</v>
      </c>
      <c r="C109" s="81"/>
      <c r="D109" s="81"/>
      <c r="E109" s="81"/>
      <c r="F109" s="61"/>
    </row>
    <row r="110" spans="1:6" x14ac:dyDescent="0.25">
      <c r="A110" s="61" t="s">
        <v>418</v>
      </c>
      <c r="B110" s="61" t="s">
        <v>671</v>
      </c>
      <c r="C110" s="81"/>
      <c r="D110" s="81"/>
      <c r="E110" s="81"/>
      <c r="F110" s="61"/>
    </row>
    <row r="111" spans="1:6" x14ac:dyDescent="0.25">
      <c r="A111" s="61" t="s">
        <v>419</v>
      </c>
      <c r="B111" s="61" t="s">
        <v>672</v>
      </c>
      <c r="C111" s="81"/>
      <c r="D111" s="81"/>
      <c r="E111" s="81"/>
      <c r="F111" s="61"/>
    </row>
    <row r="112" spans="1:6" x14ac:dyDescent="0.25">
      <c r="A112" s="61" t="s">
        <v>420</v>
      </c>
      <c r="B112" s="61" t="s">
        <v>673</v>
      </c>
      <c r="C112" s="81"/>
      <c r="D112" s="81"/>
      <c r="E112" s="81"/>
      <c r="F112" s="61"/>
    </row>
    <row r="113" spans="1:6" x14ac:dyDescent="0.25">
      <c r="A113" s="61" t="s">
        <v>421</v>
      </c>
      <c r="B113" s="61" t="s">
        <v>674</v>
      </c>
      <c r="C113" s="81"/>
      <c r="D113" s="81"/>
      <c r="E113" s="81"/>
      <c r="F113" s="61"/>
    </row>
    <row r="114" spans="1:6" x14ac:dyDescent="0.25">
      <c r="A114" s="61" t="s">
        <v>422</v>
      </c>
      <c r="B114" s="61" t="s">
        <v>675</v>
      </c>
      <c r="C114" s="81"/>
      <c r="D114" s="81"/>
      <c r="E114" s="81"/>
      <c r="F114" s="61"/>
    </row>
    <row r="115" spans="1:6" x14ac:dyDescent="0.25">
      <c r="A115" s="61" t="s">
        <v>423</v>
      </c>
      <c r="B115" s="61" t="s">
        <v>676</v>
      </c>
      <c r="C115" s="81"/>
      <c r="D115" s="81"/>
      <c r="E115" s="81"/>
      <c r="F115" s="61"/>
    </row>
    <row r="116" spans="1:6" x14ac:dyDescent="0.25">
      <c r="A116" s="61" t="s">
        <v>424</v>
      </c>
      <c r="B116" s="61" t="s">
        <v>677</v>
      </c>
      <c r="C116" s="81"/>
      <c r="D116" s="81"/>
      <c r="E116" s="81"/>
      <c r="F116" s="61"/>
    </row>
    <row r="117" spans="1:6" x14ac:dyDescent="0.25">
      <c r="A117" s="61" t="s">
        <v>425</v>
      </c>
      <c r="B117" s="61" t="s">
        <v>678</v>
      </c>
      <c r="C117" s="81"/>
      <c r="D117" s="81"/>
      <c r="E117" s="81"/>
      <c r="F117" s="61"/>
    </row>
    <row r="118" spans="1:6" x14ac:dyDescent="0.25">
      <c r="A118" s="61" t="s">
        <v>426</v>
      </c>
      <c r="B118" s="61" t="s">
        <v>607</v>
      </c>
      <c r="C118" s="81"/>
      <c r="D118" s="81"/>
      <c r="E118" s="81"/>
      <c r="F118" s="61"/>
    </row>
    <row r="119" spans="1:6" x14ac:dyDescent="0.25">
      <c r="A119" s="61" t="s">
        <v>427</v>
      </c>
      <c r="B119" s="61" t="s">
        <v>679</v>
      </c>
      <c r="C119" s="81"/>
      <c r="D119" s="81"/>
      <c r="E119" s="81"/>
      <c r="F119" s="61"/>
    </row>
    <row r="120" spans="1:6" x14ac:dyDescent="0.25">
      <c r="A120" s="61" t="s">
        <v>428</v>
      </c>
      <c r="B120" s="61" t="s">
        <v>680</v>
      </c>
      <c r="C120" s="81"/>
      <c r="D120" s="81"/>
      <c r="E120" s="81"/>
      <c r="F120" s="61"/>
    </row>
    <row r="121" spans="1:6" x14ac:dyDescent="0.25">
      <c r="A121" s="61" t="s">
        <v>429</v>
      </c>
      <c r="B121" s="61" t="s">
        <v>681</v>
      </c>
      <c r="C121" s="81"/>
      <c r="D121" s="81"/>
      <c r="E121" s="81"/>
      <c r="F121" s="61"/>
    </row>
    <row r="122" spans="1:6" x14ac:dyDescent="0.25">
      <c r="A122" s="61" t="s">
        <v>430</v>
      </c>
      <c r="B122" s="61" t="s">
        <v>682</v>
      </c>
      <c r="C122" s="81"/>
      <c r="D122" s="81"/>
      <c r="E122" s="81"/>
      <c r="F122" s="61"/>
    </row>
    <row r="123" spans="1:6" x14ac:dyDescent="0.25">
      <c r="A123" s="61" t="s">
        <v>431</v>
      </c>
      <c r="B123" s="61" t="s">
        <v>683</v>
      </c>
      <c r="C123" s="81"/>
      <c r="D123" s="81"/>
      <c r="E123" s="81"/>
      <c r="F123" s="61"/>
    </row>
    <row r="124" spans="1:6" x14ac:dyDescent="0.25">
      <c r="A124" s="61" t="s">
        <v>432</v>
      </c>
      <c r="B124" s="61" t="s">
        <v>684</v>
      </c>
      <c r="C124" s="81"/>
      <c r="D124" s="81"/>
      <c r="E124" s="81"/>
      <c r="F124" s="61"/>
    </row>
    <row r="125" spans="1:6" x14ac:dyDescent="0.25">
      <c r="A125" s="61" t="s">
        <v>433</v>
      </c>
      <c r="B125" s="61" t="s">
        <v>685</v>
      </c>
      <c r="C125" s="81"/>
      <c r="D125" s="81"/>
      <c r="E125" s="81"/>
      <c r="F125" s="61"/>
    </row>
    <row r="126" spans="1:6" x14ac:dyDescent="0.25">
      <c r="A126" s="61" t="s">
        <v>434</v>
      </c>
      <c r="B126" s="61" t="s">
        <v>686</v>
      </c>
      <c r="C126" s="81"/>
      <c r="D126" s="81"/>
      <c r="E126" s="81"/>
      <c r="F126" s="61"/>
    </row>
    <row r="127" spans="1:6" x14ac:dyDescent="0.25">
      <c r="A127" s="61" t="s">
        <v>435</v>
      </c>
      <c r="B127" s="61" t="s">
        <v>688</v>
      </c>
      <c r="C127" s="81"/>
      <c r="D127" s="81"/>
      <c r="E127" s="81"/>
      <c r="F127" s="61"/>
    </row>
    <row r="128" spans="1:6" x14ac:dyDescent="0.25">
      <c r="A128" s="61" t="s">
        <v>436</v>
      </c>
      <c r="B128" s="61" t="s">
        <v>689</v>
      </c>
      <c r="C128" s="81"/>
      <c r="D128" s="81"/>
      <c r="E128" s="81"/>
      <c r="F128" s="61"/>
    </row>
    <row r="129" spans="1:6" x14ac:dyDescent="0.25">
      <c r="A129" s="61" t="s">
        <v>437</v>
      </c>
      <c r="B129" s="61" t="s">
        <v>690</v>
      </c>
      <c r="C129" s="81"/>
      <c r="D129" s="81"/>
      <c r="E129" s="81"/>
      <c r="F129" s="61"/>
    </row>
    <row r="130" spans="1:6" x14ac:dyDescent="0.25">
      <c r="A130" s="61" t="s">
        <v>438</v>
      </c>
      <c r="B130" s="61" t="s">
        <v>691</v>
      </c>
      <c r="C130" s="81"/>
      <c r="D130" s="81"/>
      <c r="E130" s="81"/>
      <c r="F130" s="61"/>
    </row>
    <row r="131" spans="1:6" x14ac:dyDescent="0.25">
      <c r="A131" s="61" t="s">
        <v>439</v>
      </c>
      <c r="B131" s="61" t="s">
        <v>692</v>
      </c>
      <c r="C131" s="81"/>
      <c r="D131" s="81"/>
      <c r="E131" s="81"/>
      <c r="F131" s="61"/>
    </row>
    <row r="132" spans="1:6" x14ac:dyDescent="0.25">
      <c r="A132" s="61" t="s">
        <v>440</v>
      </c>
      <c r="B132" s="61" t="s">
        <v>693</v>
      </c>
      <c r="C132" s="81"/>
      <c r="D132" s="81"/>
      <c r="E132" s="81"/>
      <c r="F132" s="61"/>
    </row>
    <row r="133" spans="1:6" x14ac:dyDescent="0.25">
      <c r="A133" s="61" t="s">
        <v>441</v>
      </c>
      <c r="B133" s="61" t="s">
        <v>694</v>
      </c>
      <c r="C133" s="81"/>
      <c r="D133" s="81"/>
      <c r="E133" s="81"/>
      <c r="F133" s="61"/>
    </row>
    <row r="134" spans="1:6" x14ac:dyDescent="0.25">
      <c r="A134" s="61" t="s">
        <v>442</v>
      </c>
      <c r="B134" s="61" t="s">
        <v>695</v>
      </c>
      <c r="C134" s="81"/>
      <c r="D134" s="81"/>
      <c r="E134" s="81"/>
      <c r="F134" s="61"/>
    </row>
    <row r="135" spans="1:6" x14ac:dyDescent="0.25">
      <c r="A135" s="61" t="s">
        <v>443</v>
      </c>
      <c r="B135" s="61" t="s">
        <v>696</v>
      </c>
      <c r="C135" s="81"/>
      <c r="D135" s="81"/>
      <c r="E135" s="81"/>
      <c r="F135" s="61"/>
    </row>
    <row r="136" spans="1:6" x14ac:dyDescent="0.25">
      <c r="A136" s="61" t="s">
        <v>444</v>
      </c>
      <c r="B136" s="61" t="s">
        <v>697</v>
      </c>
      <c r="C136" s="81"/>
      <c r="D136" s="81"/>
      <c r="E136" s="81"/>
      <c r="F136" s="61"/>
    </row>
    <row r="137" spans="1:6" x14ac:dyDescent="0.25">
      <c r="A137" s="61" t="s">
        <v>445</v>
      </c>
      <c r="B137" s="61" t="s">
        <v>698</v>
      </c>
      <c r="C137" s="81"/>
      <c r="D137" s="81"/>
      <c r="E137" s="81"/>
      <c r="F137" s="61"/>
    </row>
    <row r="138" spans="1:6" x14ac:dyDescent="0.25">
      <c r="A138" s="61" t="s">
        <v>446</v>
      </c>
      <c r="B138" s="61" t="s">
        <v>699</v>
      </c>
      <c r="C138" s="81"/>
      <c r="D138" s="81"/>
      <c r="E138" s="81"/>
      <c r="F138" s="61"/>
    </row>
    <row r="139" spans="1:6" x14ac:dyDescent="0.25">
      <c r="A139" s="61" t="s">
        <v>447</v>
      </c>
      <c r="B139" s="61" t="s">
        <v>700</v>
      </c>
      <c r="C139" s="81"/>
      <c r="D139" s="81"/>
      <c r="E139" s="81"/>
      <c r="F139" s="61"/>
    </row>
    <row r="140" spans="1:6" x14ac:dyDescent="0.25">
      <c r="A140" s="61" t="s">
        <v>448</v>
      </c>
      <c r="B140" s="61" t="s">
        <v>701</v>
      </c>
      <c r="C140" s="81"/>
      <c r="D140" s="81"/>
      <c r="E140" s="81"/>
      <c r="F140" s="61"/>
    </row>
    <row r="141" spans="1:6" x14ac:dyDescent="0.25">
      <c r="A141" s="61" t="s">
        <v>449</v>
      </c>
      <c r="B141" s="61" t="s">
        <v>702</v>
      </c>
      <c r="C141" s="81"/>
      <c r="D141" s="81"/>
      <c r="E141" s="81"/>
      <c r="F141" s="61"/>
    </row>
    <row r="142" spans="1:6" x14ac:dyDescent="0.25">
      <c r="A142" s="61" t="s">
        <v>450</v>
      </c>
      <c r="B142" s="61" t="s">
        <v>703</v>
      </c>
      <c r="C142" s="81"/>
      <c r="D142" s="81"/>
      <c r="E142" s="81"/>
      <c r="F142" s="61"/>
    </row>
    <row r="143" spans="1:6" x14ac:dyDescent="0.25">
      <c r="A143" s="61" t="s">
        <v>451</v>
      </c>
      <c r="B143" s="61" t="s">
        <v>704</v>
      </c>
      <c r="C143" s="81"/>
      <c r="D143" s="81"/>
      <c r="E143" s="81"/>
      <c r="F143" s="61"/>
    </row>
    <row r="144" spans="1:6" x14ac:dyDescent="0.25">
      <c r="A144" s="61" t="s">
        <v>452</v>
      </c>
      <c r="B144" s="61" t="s">
        <v>705</v>
      </c>
      <c r="C144" s="81"/>
      <c r="D144" s="81"/>
      <c r="E144" s="81"/>
      <c r="F144" s="61"/>
    </row>
    <row r="145" spans="1:6" x14ac:dyDescent="0.25">
      <c r="A145" s="61" t="s">
        <v>453</v>
      </c>
      <c r="B145" s="61" t="s">
        <v>706</v>
      </c>
      <c r="C145" s="81"/>
      <c r="D145" s="81"/>
      <c r="E145" s="81"/>
      <c r="F145" s="61"/>
    </row>
    <row r="146" spans="1:6" x14ac:dyDescent="0.25">
      <c r="A146" s="61" t="s">
        <v>454</v>
      </c>
      <c r="B146" s="61" t="s">
        <v>668</v>
      </c>
      <c r="C146" s="81"/>
      <c r="D146" s="81"/>
      <c r="E146" s="81"/>
      <c r="F146" s="61"/>
    </row>
    <row r="147" spans="1:6" x14ac:dyDescent="0.25">
      <c r="A147" s="61" t="s">
        <v>455</v>
      </c>
      <c r="B147" s="61" t="s">
        <v>668</v>
      </c>
      <c r="C147" s="81"/>
      <c r="D147" s="81"/>
      <c r="E147" s="81"/>
      <c r="F147" s="61"/>
    </row>
    <row r="148" spans="1:6" x14ac:dyDescent="0.25">
      <c r="A148" s="61" t="s">
        <v>456</v>
      </c>
      <c r="B148" s="61" t="s">
        <v>669</v>
      </c>
      <c r="C148" s="81"/>
      <c r="D148" s="81"/>
      <c r="E148" s="81"/>
      <c r="F148" s="61"/>
    </row>
    <row r="149" spans="1:6" x14ac:dyDescent="0.25">
      <c r="A149" s="61" t="s">
        <v>457</v>
      </c>
      <c r="B149" s="61" t="s">
        <v>670</v>
      </c>
      <c r="C149" s="81"/>
      <c r="D149" s="81"/>
      <c r="E149" s="81"/>
      <c r="F149" s="61"/>
    </row>
    <row r="150" spans="1:6" x14ac:dyDescent="0.25">
      <c r="A150" s="61" t="s">
        <v>458</v>
      </c>
      <c r="B150" s="61" t="s">
        <v>671</v>
      </c>
      <c r="C150" s="81"/>
      <c r="D150" s="81"/>
      <c r="E150" s="81"/>
      <c r="F150" s="61"/>
    </row>
    <row r="151" spans="1:6" x14ac:dyDescent="0.25">
      <c r="A151" s="61" t="s">
        <v>459</v>
      </c>
      <c r="B151" s="61" t="s">
        <v>672</v>
      </c>
      <c r="C151" s="81"/>
      <c r="D151" s="81"/>
      <c r="E151" s="81"/>
      <c r="F151" s="61"/>
    </row>
    <row r="152" spans="1:6" x14ac:dyDescent="0.25">
      <c r="A152" s="61" t="s">
        <v>460</v>
      </c>
      <c r="B152" s="61" t="s">
        <v>673</v>
      </c>
      <c r="C152" s="81"/>
      <c r="D152" s="81"/>
      <c r="E152" s="81"/>
      <c r="F152" s="61"/>
    </row>
    <row r="153" spans="1:6" x14ac:dyDescent="0.25">
      <c r="A153" s="61" t="s">
        <v>461</v>
      </c>
      <c r="B153" s="61" t="s">
        <v>674</v>
      </c>
      <c r="C153" s="81"/>
      <c r="D153" s="81"/>
      <c r="E153" s="81"/>
      <c r="F153" s="61"/>
    </row>
    <row r="154" spans="1:6" x14ac:dyDescent="0.25">
      <c r="A154" s="61" t="s">
        <v>462</v>
      </c>
      <c r="B154" s="61" t="s">
        <v>675</v>
      </c>
      <c r="C154" s="81"/>
      <c r="D154" s="81"/>
      <c r="E154" s="81"/>
      <c r="F154" s="61"/>
    </row>
    <row r="155" spans="1:6" x14ac:dyDescent="0.25">
      <c r="A155" s="61" t="s">
        <v>463</v>
      </c>
      <c r="B155" s="61" t="s">
        <v>676</v>
      </c>
      <c r="C155" s="81"/>
      <c r="D155" s="81"/>
      <c r="E155" s="81"/>
      <c r="F155" s="61"/>
    </row>
    <row r="156" spans="1:6" x14ac:dyDescent="0.25">
      <c r="A156" s="61" t="s">
        <v>464</v>
      </c>
      <c r="B156" s="61" t="s">
        <v>677</v>
      </c>
      <c r="C156" s="81"/>
      <c r="D156" s="81"/>
      <c r="E156" s="81"/>
      <c r="F156" s="61"/>
    </row>
    <row r="157" spans="1:6" x14ac:dyDescent="0.25">
      <c r="A157" s="61" t="s">
        <v>465</v>
      </c>
      <c r="B157" s="61" t="s">
        <v>678</v>
      </c>
      <c r="C157" s="81"/>
      <c r="D157" s="81"/>
      <c r="E157" s="81"/>
      <c r="F157" s="61"/>
    </row>
    <row r="158" spans="1:6" x14ac:dyDescent="0.25">
      <c r="A158" s="61" t="s">
        <v>466</v>
      </c>
      <c r="B158" s="61" t="s">
        <v>607</v>
      </c>
      <c r="C158" s="81"/>
      <c r="D158" s="81"/>
      <c r="E158" s="81"/>
      <c r="F158" s="61"/>
    </row>
    <row r="159" spans="1:6" x14ac:dyDescent="0.25">
      <c r="A159" s="61" t="s">
        <v>467</v>
      </c>
      <c r="B159" s="61" t="s">
        <v>681</v>
      </c>
      <c r="C159" s="81"/>
      <c r="D159" s="81"/>
      <c r="E159" s="81"/>
      <c r="F159" s="61"/>
    </row>
    <row r="160" spans="1:6" x14ac:dyDescent="0.25">
      <c r="A160" s="61" t="s">
        <v>468</v>
      </c>
      <c r="B160" s="61" t="s">
        <v>707</v>
      </c>
      <c r="C160" s="81"/>
      <c r="D160" s="81"/>
      <c r="E160" s="81"/>
      <c r="F160" s="61"/>
    </row>
    <row r="161" spans="1:6" x14ac:dyDescent="0.25">
      <c r="A161" s="61" t="s">
        <v>469</v>
      </c>
      <c r="B161" s="61" t="s">
        <v>708</v>
      </c>
      <c r="C161" s="81"/>
      <c r="D161" s="81"/>
      <c r="E161" s="81"/>
      <c r="F161" s="61"/>
    </row>
    <row r="162" spans="1:6" x14ac:dyDescent="0.25">
      <c r="A162" s="61" t="s">
        <v>470</v>
      </c>
      <c r="B162" s="61" t="s">
        <v>709</v>
      </c>
      <c r="C162" s="81"/>
      <c r="D162" s="81"/>
      <c r="E162" s="81"/>
      <c r="F162" s="61"/>
    </row>
    <row r="163" spans="1:6" x14ac:dyDescent="0.25">
      <c r="A163" s="61" t="s">
        <v>471</v>
      </c>
      <c r="B163" s="61" t="s">
        <v>710</v>
      </c>
      <c r="C163" s="81"/>
      <c r="D163" s="81"/>
      <c r="E163" s="81"/>
      <c r="F163" s="61"/>
    </row>
    <row r="164" spans="1:6" x14ac:dyDescent="0.25">
      <c r="A164" s="61" t="s">
        <v>472</v>
      </c>
      <c r="B164" s="61" t="s">
        <v>690</v>
      </c>
      <c r="C164" s="81"/>
      <c r="D164" s="81"/>
      <c r="E164" s="81"/>
      <c r="F164" s="61"/>
    </row>
    <row r="165" spans="1:6" x14ac:dyDescent="0.25">
      <c r="A165" s="61" t="s">
        <v>473</v>
      </c>
      <c r="B165" s="61" t="s">
        <v>711</v>
      </c>
      <c r="C165" s="81"/>
      <c r="D165" s="81"/>
      <c r="E165" s="81"/>
      <c r="F165" s="61"/>
    </row>
    <row r="166" spans="1:6" x14ac:dyDescent="0.25">
      <c r="A166" s="61" t="s">
        <v>474</v>
      </c>
      <c r="B166" s="61" t="s">
        <v>610</v>
      </c>
      <c r="C166" s="81"/>
      <c r="D166" s="81"/>
      <c r="E166" s="81"/>
      <c r="F166" s="61"/>
    </row>
    <row r="167" spans="1:6" x14ac:dyDescent="0.25">
      <c r="A167" s="61" t="s">
        <v>475</v>
      </c>
      <c r="B167" s="61" t="s">
        <v>611</v>
      </c>
      <c r="C167" s="81"/>
      <c r="D167" s="81"/>
      <c r="E167" s="81"/>
      <c r="F167" s="61"/>
    </row>
    <row r="168" spans="1:6" x14ac:dyDescent="0.25">
      <c r="A168" s="61" t="s">
        <v>476</v>
      </c>
      <c r="B168" s="61" t="s">
        <v>693</v>
      </c>
      <c r="C168" s="81"/>
      <c r="D168" s="81"/>
      <c r="E168" s="81"/>
      <c r="F168" s="61"/>
    </row>
    <row r="169" spans="1:6" x14ac:dyDescent="0.25">
      <c r="A169" s="61" t="s">
        <v>477</v>
      </c>
      <c r="B169" s="61" t="s">
        <v>694</v>
      </c>
      <c r="C169" s="81"/>
      <c r="D169" s="81"/>
      <c r="E169" s="81"/>
      <c r="F169" s="61"/>
    </row>
    <row r="170" spans="1:6" x14ac:dyDescent="0.25">
      <c r="A170" s="61" t="s">
        <v>478</v>
      </c>
      <c r="B170" s="61" t="s">
        <v>695</v>
      </c>
      <c r="C170" s="81"/>
      <c r="D170" s="81"/>
      <c r="E170" s="81"/>
      <c r="F170" s="61"/>
    </row>
    <row r="171" spans="1:6" x14ac:dyDescent="0.25">
      <c r="A171" s="61" t="s">
        <v>479</v>
      </c>
      <c r="B171" s="61" t="s">
        <v>696</v>
      </c>
      <c r="C171" s="81"/>
      <c r="D171" s="81"/>
      <c r="E171" s="81"/>
      <c r="F171" s="61"/>
    </row>
    <row r="172" spans="1:6" x14ac:dyDescent="0.25">
      <c r="A172" s="61" t="s">
        <v>480</v>
      </c>
      <c r="B172" s="61" t="s">
        <v>697</v>
      </c>
      <c r="C172" s="81"/>
      <c r="D172" s="81"/>
      <c r="E172" s="81"/>
      <c r="F172" s="61"/>
    </row>
    <row r="173" spans="1:6" x14ac:dyDescent="0.25">
      <c r="A173" s="61" t="s">
        <v>481</v>
      </c>
      <c r="B173" s="61" t="s">
        <v>698</v>
      </c>
      <c r="C173" s="81"/>
      <c r="D173" s="81"/>
      <c r="E173" s="81"/>
      <c r="F173" s="61"/>
    </row>
    <row r="174" spans="1:6" x14ac:dyDescent="0.25">
      <c r="A174" s="61" t="s">
        <v>482</v>
      </c>
      <c r="B174" s="61" t="s">
        <v>699</v>
      </c>
      <c r="C174" s="81"/>
      <c r="D174" s="81"/>
      <c r="E174" s="81"/>
      <c r="F174" s="61"/>
    </row>
    <row r="175" spans="1:6" x14ac:dyDescent="0.25">
      <c r="A175" s="61" t="s">
        <v>483</v>
      </c>
      <c r="B175" s="61" t="s">
        <v>700</v>
      </c>
      <c r="C175" s="81"/>
      <c r="D175" s="81"/>
      <c r="E175" s="81"/>
      <c r="F175" s="61"/>
    </row>
    <row r="176" spans="1:6" x14ac:dyDescent="0.25">
      <c r="A176" s="61" t="s">
        <v>484</v>
      </c>
      <c r="B176" s="61" t="s">
        <v>701</v>
      </c>
      <c r="C176" s="81"/>
      <c r="D176" s="81"/>
      <c r="E176" s="81"/>
      <c r="F176" s="61"/>
    </row>
    <row r="177" spans="1:6" x14ac:dyDescent="0.25">
      <c r="A177" s="61" t="s">
        <v>485</v>
      </c>
      <c r="B177" s="61" t="s">
        <v>702</v>
      </c>
      <c r="C177" s="81"/>
      <c r="D177" s="81"/>
      <c r="E177" s="81"/>
      <c r="F177" s="61"/>
    </row>
    <row r="178" spans="1:6" x14ac:dyDescent="0.25">
      <c r="A178" s="61" t="s">
        <v>486</v>
      </c>
      <c r="B178" s="61" t="s">
        <v>703</v>
      </c>
      <c r="C178" s="81"/>
      <c r="D178" s="81"/>
      <c r="E178" s="81"/>
      <c r="F178" s="61"/>
    </row>
    <row r="179" spans="1:6" x14ac:dyDescent="0.25">
      <c r="A179" s="61" t="s">
        <v>487</v>
      </c>
      <c r="B179" s="61" t="s">
        <v>704</v>
      </c>
      <c r="C179" s="81"/>
      <c r="D179" s="81"/>
      <c r="E179" s="81"/>
      <c r="F179" s="61"/>
    </row>
    <row r="180" spans="1:6" x14ac:dyDescent="0.25">
      <c r="A180" s="61" t="s">
        <v>488</v>
      </c>
      <c r="B180" s="61" t="s">
        <v>705</v>
      </c>
      <c r="C180" s="81"/>
      <c r="D180" s="81"/>
      <c r="E180" s="81"/>
      <c r="F180" s="61"/>
    </row>
    <row r="181" spans="1:6" x14ac:dyDescent="0.25">
      <c r="A181" s="61" t="s">
        <v>489</v>
      </c>
      <c r="B181" s="61" t="s">
        <v>712</v>
      </c>
      <c r="C181" s="81"/>
      <c r="D181" s="81"/>
      <c r="E181" s="81"/>
      <c r="F181" s="61"/>
    </row>
    <row r="182" spans="1:6" x14ac:dyDescent="0.25">
      <c r="A182" s="61" t="s">
        <v>490</v>
      </c>
      <c r="B182" s="61" t="s">
        <v>713</v>
      </c>
      <c r="C182" s="81"/>
      <c r="D182" s="81"/>
      <c r="E182" s="81"/>
      <c r="F182" s="61"/>
    </row>
    <row r="183" spans="1:6" x14ac:dyDescent="0.25">
      <c r="A183" s="61" t="s">
        <v>491</v>
      </c>
      <c r="B183" s="61" t="s">
        <v>714</v>
      </c>
      <c r="C183" s="81"/>
      <c r="D183" s="81"/>
      <c r="E183" s="81"/>
      <c r="F183" s="61"/>
    </row>
    <row r="184" spans="1:6" x14ac:dyDescent="0.25">
      <c r="A184" s="61" t="s">
        <v>492</v>
      </c>
      <c r="B184" s="61" t="s">
        <v>715</v>
      </c>
      <c r="C184" s="81"/>
      <c r="D184" s="81"/>
      <c r="E184" s="81"/>
      <c r="F184" s="61"/>
    </row>
    <row r="185" spans="1:6" x14ac:dyDescent="0.25">
      <c r="A185" s="61" t="s">
        <v>493</v>
      </c>
      <c r="B185" s="61" t="s">
        <v>689</v>
      </c>
      <c r="C185" s="81"/>
      <c r="D185" s="81"/>
      <c r="E185" s="81"/>
      <c r="F185" s="61"/>
    </row>
    <row r="186" spans="1:6" x14ac:dyDescent="0.25">
      <c r="A186" s="61" t="s">
        <v>494</v>
      </c>
      <c r="B186" s="61" t="s">
        <v>716</v>
      </c>
      <c r="C186" s="81"/>
      <c r="D186" s="81"/>
      <c r="E186" s="81"/>
      <c r="F186" s="61"/>
    </row>
    <row r="187" spans="1:6" x14ac:dyDescent="0.25">
      <c r="A187" s="61" t="s">
        <v>495</v>
      </c>
      <c r="B187" s="61" t="s">
        <v>717</v>
      </c>
      <c r="C187" s="81"/>
      <c r="D187" s="81"/>
      <c r="E187" s="81"/>
      <c r="F187" s="61"/>
    </row>
    <row r="188" spans="1:6" x14ac:dyDescent="0.25">
      <c r="A188" s="61" t="s">
        <v>496</v>
      </c>
      <c r="B188" s="61" t="s">
        <v>719</v>
      </c>
      <c r="C188" s="81"/>
      <c r="D188" s="81"/>
      <c r="E188" s="81"/>
      <c r="F188" s="61"/>
    </row>
    <row r="189" spans="1:6" x14ac:dyDescent="0.25">
      <c r="A189" s="61" t="s">
        <v>497</v>
      </c>
      <c r="B189" s="61" t="s">
        <v>722</v>
      </c>
      <c r="C189" s="81"/>
      <c r="D189" s="81"/>
      <c r="E189" s="81"/>
      <c r="F189" s="61"/>
    </row>
    <row r="190" spans="1:6" x14ac:dyDescent="0.25">
      <c r="A190" s="61" t="s">
        <v>498</v>
      </c>
      <c r="B190" s="61" t="s">
        <v>723</v>
      </c>
      <c r="C190" s="81"/>
      <c r="D190" s="81"/>
      <c r="E190" s="81"/>
      <c r="F190" s="61"/>
    </row>
    <row r="191" spans="1:6" x14ac:dyDescent="0.25">
      <c r="A191" s="61" t="s">
        <v>499</v>
      </c>
      <c r="B191" s="61" t="s">
        <v>724</v>
      </c>
      <c r="C191" s="81"/>
      <c r="D191" s="81"/>
      <c r="E191" s="81"/>
      <c r="F191" s="61"/>
    </row>
    <row r="192" spans="1:6" x14ac:dyDescent="0.25">
      <c r="A192" s="61" t="s">
        <v>500</v>
      </c>
      <c r="B192" s="61" t="s">
        <v>725</v>
      </c>
      <c r="C192" s="81"/>
      <c r="D192" s="81"/>
      <c r="E192" s="81"/>
      <c r="F192" s="61"/>
    </row>
    <row r="193" spans="1:6" x14ac:dyDescent="0.25">
      <c r="A193" s="61" t="s">
        <v>501</v>
      </c>
      <c r="B193" s="61" t="s">
        <v>726</v>
      </c>
      <c r="C193" s="81"/>
      <c r="D193" s="81"/>
      <c r="E193" s="81"/>
      <c r="F193" s="61"/>
    </row>
    <row r="194" spans="1:6" x14ac:dyDescent="0.25">
      <c r="A194" s="61" t="s">
        <v>502</v>
      </c>
      <c r="B194" s="61" t="s">
        <v>707</v>
      </c>
      <c r="C194" s="81"/>
      <c r="D194" s="81"/>
      <c r="E194" s="81"/>
      <c r="F194" s="61"/>
    </row>
    <row r="195" spans="1:6" x14ac:dyDescent="0.25">
      <c r="A195" s="61" t="s">
        <v>503</v>
      </c>
      <c r="B195" s="61" t="s">
        <v>728</v>
      </c>
      <c r="C195" s="81"/>
      <c r="D195" s="81"/>
      <c r="E195" s="81"/>
      <c r="F195" s="61"/>
    </row>
    <row r="196" spans="1:6" x14ac:dyDescent="0.25">
      <c r="A196" s="61" t="s">
        <v>504</v>
      </c>
      <c r="B196" s="61" t="s">
        <v>729</v>
      </c>
      <c r="C196" s="81"/>
      <c r="D196" s="81"/>
      <c r="E196" s="81"/>
      <c r="F196" s="61"/>
    </row>
    <row r="197" spans="1:6" x14ac:dyDescent="0.25">
      <c r="A197" s="61" t="s">
        <v>505</v>
      </c>
      <c r="B197" s="61" t="s">
        <v>730</v>
      </c>
      <c r="C197" s="81"/>
      <c r="D197" s="81"/>
      <c r="E197" s="81"/>
      <c r="F197" s="61"/>
    </row>
    <row r="198" spans="1:6" x14ac:dyDescent="0.25">
      <c r="A198" s="61" t="s">
        <v>506</v>
      </c>
      <c r="B198" s="61" t="s">
        <v>731</v>
      </c>
      <c r="C198" s="81"/>
      <c r="D198" s="81"/>
      <c r="E198" s="81"/>
      <c r="F198" s="61"/>
    </row>
    <row r="199" spans="1:6" x14ac:dyDescent="0.25">
      <c r="A199" s="61" t="s">
        <v>507</v>
      </c>
      <c r="B199" s="61" t="s">
        <v>732</v>
      </c>
      <c r="C199" s="81"/>
      <c r="D199" s="81"/>
      <c r="E199" s="81"/>
      <c r="F199" s="61"/>
    </row>
    <row r="200" spans="1:6" x14ac:dyDescent="0.25">
      <c r="A200" s="61" t="s">
        <v>508</v>
      </c>
      <c r="B200" s="61" t="s">
        <v>734</v>
      </c>
      <c r="C200" s="81"/>
      <c r="D200" s="81"/>
      <c r="E200" s="81"/>
      <c r="F200" s="61"/>
    </row>
    <row r="201" spans="1:6" x14ac:dyDescent="0.25">
      <c r="A201" s="61" t="s">
        <v>509</v>
      </c>
      <c r="B201" s="61" t="s">
        <v>735</v>
      </c>
      <c r="C201" s="81"/>
      <c r="D201" s="81"/>
      <c r="E201" s="81"/>
      <c r="F201" s="61"/>
    </row>
    <row r="202" spans="1:6" x14ac:dyDescent="0.25">
      <c r="A202" s="61" t="s">
        <v>510</v>
      </c>
      <c r="B202" s="61" t="s">
        <v>736</v>
      </c>
      <c r="C202" s="81"/>
      <c r="D202" s="81"/>
      <c r="E202" s="81"/>
      <c r="F202" s="61"/>
    </row>
    <row r="203" spans="1:6" x14ac:dyDescent="0.25">
      <c r="A203" s="61" t="s">
        <v>511</v>
      </c>
      <c r="B203" s="61" t="s">
        <v>737</v>
      </c>
      <c r="C203" s="81"/>
      <c r="D203" s="81"/>
      <c r="E203" s="81"/>
      <c r="F203" s="61"/>
    </row>
    <row r="204" spans="1:6" x14ac:dyDescent="0.25">
      <c r="A204" s="61" t="s">
        <v>512</v>
      </c>
      <c r="B204" s="61" t="s">
        <v>738</v>
      </c>
      <c r="C204" s="81"/>
      <c r="D204" s="81"/>
      <c r="E204" s="81"/>
      <c r="F204" s="61"/>
    </row>
    <row r="205" spans="1:6" x14ac:dyDescent="0.25">
      <c r="A205" s="61" t="s">
        <v>513</v>
      </c>
      <c r="B205" s="61" t="s">
        <v>739</v>
      </c>
      <c r="C205" s="81"/>
      <c r="D205" s="81"/>
      <c r="E205" s="81"/>
      <c r="F205" s="61"/>
    </row>
    <row r="206" spans="1:6" x14ac:dyDescent="0.25">
      <c r="A206" s="61" t="s">
        <v>514</v>
      </c>
      <c r="B206" s="61" t="s">
        <v>740</v>
      </c>
      <c r="C206" s="81"/>
      <c r="D206" s="81"/>
      <c r="E206" s="81"/>
      <c r="F206" s="61"/>
    </row>
    <row r="207" spans="1:6" x14ac:dyDescent="0.25">
      <c r="A207" s="61" t="s">
        <v>515</v>
      </c>
      <c r="B207" s="61" t="s">
        <v>726</v>
      </c>
      <c r="C207" s="81"/>
      <c r="D207" s="81"/>
      <c r="E207" s="81"/>
      <c r="F207" s="61"/>
    </row>
    <row r="208" spans="1:6" x14ac:dyDescent="0.25">
      <c r="A208" s="61" t="s">
        <v>516</v>
      </c>
      <c r="B208" s="61" t="s">
        <v>741</v>
      </c>
      <c r="C208" s="81"/>
      <c r="D208" s="81"/>
      <c r="E208" s="81"/>
      <c r="F208" s="61"/>
    </row>
    <row r="209" spans="1:7" x14ac:dyDescent="0.25">
      <c r="A209" s="61" t="s">
        <v>517</v>
      </c>
      <c r="B209" s="61" t="s">
        <v>742</v>
      </c>
      <c r="C209" s="81"/>
      <c r="D209" s="81"/>
      <c r="E209" s="81"/>
      <c r="F209" s="61"/>
    </row>
    <row r="210" spans="1:7" x14ac:dyDescent="0.25">
      <c r="A210" s="61" t="s">
        <v>518</v>
      </c>
      <c r="B210" s="61" t="s">
        <v>743</v>
      </c>
      <c r="C210" s="81"/>
      <c r="D210" s="81"/>
      <c r="E210" s="81"/>
      <c r="F210" s="61"/>
    </row>
    <row r="211" spans="1:7" x14ac:dyDescent="0.25">
      <c r="A211" s="61" t="s">
        <v>519</v>
      </c>
      <c r="B211" s="61" t="s">
        <v>744</v>
      </c>
      <c r="C211" s="81"/>
      <c r="D211" s="81"/>
      <c r="E211" s="81"/>
      <c r="F211" s="61"/>
    </row>
    <row r="212" spans="1:7" x14ac:dyDescent="0.25">
      <c r="A212" s="61" t="s">
        <v>520</v>
      </c>
      <c r="B212" s="61" t="s">
        <v>745</v>
      </c>
      <c r="C212" s="81"/>
      <c r="D212" s="81"/>
      <c r="E212" s="81"/>
      <c r="F212" s="61"/>
    </row>
    <row r="213" spans="1:7" x14ac:dyDescent="0.25">
      <c r="A213" s="61" t="s">
        <v>521</v>
      </c>
      <c r="B213" s="61" t="s">
        <v>746</v>
      </c>
      <c r="C213" s="81"/>
      <c r="D213" s="81"/>
      <c r="E213" s="81"/>
      <c r="F213" s="61"/>
    </row>
    <row r="214" spans="1:7" x14ac:dyDescent="0.25">
      <c r="A214" s="61" t="s">
        <v>522</v>
      </c>
      <c r="B214" s="61" t="s">
        <v>747</v>
      </c>
      <c r="C214" s="81"/>
      <c r="D214" s="81"/>
      <c r="E214" s="81"/>
      <c r="F214" s="61"/>
    </row>
    <row r="215" spans="1:7" x14ac:dyDescent="0.25">
      <c r="A215" s="61" t="s">
        <v>523</v>
      </c>
      <c r="B215" s="61" t="s">
        <v>748</v>
      </c>
      <c r="C215" s="81"/>
      <c r="D215" s="81"/>
      <c r="E215" s="81"/>
      <c r="F215" s="61"/>
    </row>
    <row r="218" spans="1:7" x14ac:dyDescent="0.25">
      <c r="A218" s="14" t="s">
        <v>894</v>
      </c>
      <c r="B218" s="14" t="s">
        <v>895</v>
      </c>
    </row>
    <row r="219" spans="1:7" x14ac:dyDescent="0.25">
      <c r="A219" s="61" t="s">
        <v>524</v>
      </c>
      <c r="B219" s="61" t="s">
        <v>749</v>
      </c>
      <c r="C219" s="81"/>
      <c r="D219" s="81"/>
      <c r="E219" s="81"/>
      <c r="F219" s="61"/>
      <c r="G219" s="61"/>
    </row>
    <row r="220" spans="1:7" x14ac:dyDescent="0.25">
      <c r="A220" s="61" t="s">
        <v>525</v>
      </c>
      <c r="B220" s="61" t="s">
        <v>751</v>
      </c>
      <c r="C220" s="81"/>
      <c r="D220" s="81"/>
      <c r="E220" s="81"/>
      <c r="F220" s="61"/>
      <c r="G220" s="61"/>
    </row>
    <row r="221" spans="1:7" x14ac:dyDescent="0.25">
      <c r="A221" s="61" t="s">
        <v>526</v>
      </c>
      <c r="B221" s="61" t="s">
        <v>753</v>
      </c>
      <c r="C221" s="81"/>
      <c r="D221" s="81"/>
      <c r="E221" s="81"/>
      <c r="F221" s="61"/>
      <c r="G221" s="61"/>
    </row>
    <row r="222" spans="1:7" x14ac:dyDescent="0.25">
      <c r="A222" s="61" t="s">
        <v>527</v>
      </c>
      <c r="B222" s="61" t="s">
        <v>755</v>
      </c>
      <c r="C222" s="81"/>
      <c r="D222" s="81"/>
      <c r="E222" s="81"/>
      <c r="F222" s="61"/>
      <c r="G222" s="61"/>
    </row>
    <row r="223" spans="1:7" x14ac:dyDescent="0.25">
      <c r="A223" s="61" t="s">
        <v>528</v>
      </c>
      <c r="B223" s="61" t="s">
        <v>757</v>
      </c>
      <c r="C223" s="81"/>
      <c r="D223" s="81"/>
      <c r="E223" s="81"/>
      <c r="F223" s="61"/>
      <c r="G223" s="61"/>
    </row>
    <row r="224" spans="1:7" x14ac:dyDescent="0.25">
      <c r="A224" s="61" t="s">
        <v>529</v>
      </c>
      <c r="B224" s="61" t="s">
        <v>759</v>
      </c>
      <c r="C224" s="81"/>
      <c r="D224" s="81"/>
      <c r="E224" s="81"/>
      <c r="F224" s="61"/>
      <c r="G224" s="61"/>
    </row>
    <row r="225" spans="1:7" x14ac:dyDescent="0.25">
      <c r="A225" s="61" t="s">
        <v>530</v>
      </c>
      <c r="B225" s="61" t="s">
        <v>761</v>
      </c>
      <c r="C225" s="81"/>
      <c r="D225" s="81"/>
      <c r="E225" s="81"/>
      <c r="F225" s="61"/>
      <c r="G225" s="61"/>
    </row>
    <row r="226" spans="1:7" x14ac:dyDescent="0.25">
      <c r="A226" s="61" t="s">
        <v>531</v>
      </c>
      <c r="B226" s="61" t="s">
        <v>762</v>
      </c>
      <c r="C226" s="81"/>
      <c r="D226" s="81"/>
      <c r="E226" s="81"/>
      <c r="F226" s="61"/>
      <c r="G226" s="61"/>
    </row>
    <row r="227" spans="1:7" x14ac:dyDescent="0.25">
      <c r="A227" s="61" t="s">
        <v>532</v>
      </c>
      <c r="B227" s="61" t="s">
        <v>764</v>
      </c>
      <c r="C227" s="81"/>
      <c r="D227" s="81"/>
      <c r="E227" s="81"/>
      <c r="F227" s="61"/>
      <c r="G227" s="61"/>
    </row>
    <row r="228" spans="1:7" x14ac:dyDescent="0.25">
      <c r="A228" s="61" t="s">
        <v>533</v>
      </c>
      <c r="B228" s="61" t="s">
        <v>766</v>
      </c>
      <c r="C228" s="81"/>
      <c r="D228" s="81"/>
      <c r="E228" s="81"/>
      <c r="F228" s="61"/>
      <c r="G228" s="61"/>
    </row>
    <row r="229" spans="1:7" x14ac:dyDescent="0.25">
      <c r="A229" s="61" t="s">
        <v>534</v>
      </c>
      <c r="B229" s="61" t="s">
        <v>767</v>
      </c>
      <c r="C229" s="81"/>
      <c r="D229" s="81"/>
      <c r="E229" s="81"/>
      <c r="F229" s="61"/>
      <c r="G229" s="61"/>
    </row>
    <row r="230" spans="1:7" x14ac:dyDescent="0.25">
      <c r="A230" s="61" t="s">
        <v>535</v>
      </c>
      <c r="B230" s="61" t="s">
        <v>769</v>
      </c>
      <c r="C230" s="81"/>
      <c r="D230" s="81"/>
      <c r="E230" s="81"/>
      <c r="F230" s="61"/>
      <c r="G230" s="61"/>
    </row>
    <row r="231" spans="1:7" x14ac:dyDescent="0.25">
      <c r="A231" s="61" t="s">
        <v>536</v>
      </c>
      <c r="B231" s="61" t="s">
        <v>771</v>
      </c>
      <c r="C231" s="81"/>
      <c r="D231" s="81"/>
      <c r="E231" s="81"/>
      <c r="F231" s="61"/>
      <c r="G231" s="61"/>
    </row>
    <row r="232" spans="1:7" x14ac:dyDescent="0.25">
      <c r="A232" s="61" t="s">
        <v>537</v>
      </c>
      <c r="B232" s="61" t="s">
        <v>773</v>
      </c>
      <c r="C232" s="81"/>
      <c r="D232" s="81"/>
      <c r="E232" s="81"/>
      <c r="F232" s="61"/>
      <c r="G232" s="61"/>
    </row>
    <row r="233" spans="1:7" x14ac:dyDescent="0.25">
      <c r="A233" s="61" t="s">
        <v>538</v>
      </c>
      <c r="B233" s="61" t="s">
        <v>775</v>
      </c>
      <c r="C233" s="81"/>
      <c r="D233" s="81"/>
      <c r="E233" s="81"/>
      <c r="F233" s="61"/>
      <c r="G233" s="61"/>
    </row>
    <row r="234" spans="1:7" x14ac:dyDescent="0.25">
      <c r="A234" s="61" t="s">
        <v>539</v>
      </c>
      <c r="B234" s="61" t="s">
        <v>777</v>
      </c>
      <c r="C234" s="81"/>
      <c r="D234" s="81"/>
      <c r="E234" s="81"/>
      <c r="F234" s="61"/>
      <c r="G234" s="61"/>
    </row>
    <row r="235" spans="1:7" x14ac:dyDescent="0.25">
      <c r="A235" s="61" t="s">
        <v>540</v>
      </c>
      <c r="B235" s="61" t="s">
        <v>568</v>
      </c>
      <c r="C235" s="81"/>
      <c r="D235" s="81"/>
      <c r="E235" s="81"/>
      <c r="F235" s="61"/>
      <c r="G235" s="61"/>
    </row>
    <row r="236" spans="1:7" x14ac:dyDescent="0.25">
      <c r="A236" s="61" t="s">
        <v>541</v>
      </c>
      <c r="B236" s="61" t="s">
        <v>569</v>
      </c>
      <c r="C236" s="81"/>
      <c r="D236" s="81"/>
      <c r="E236" s="81"/>
      <c r="F236" s="61"/>
      <c r="G236" s="61"/>
    </row>
    <row r="237" spans="1:7" x14ac:dyDescent="0.25">
      <c r="A237" s="61" t="s">
        <v>542</v>
      </c>
      <c r="B237" s="61" t="s">
        <v>781</v>
      </c>
      <c r="C237" s="81"/>
      <c r="D237" s="81"/>
      <c r="E237" s="81"/>
      <c r="F237" s="61"/>
      <c r="G237" s="61"/>
    </row>
    <row r="238" spans="1:7" x14ac:dyDescent="0.25">
      <c r="A238" s="61" t="s">
        <v>543</v>
      </c>
      <c r="B238" s="61" t="s">
        <v>783</v>
      </c>
      <c r="C238" s="81"/>
      <c r="D238" s="81"/>
      <c r="E238" s="81"/>
      <c r="F238" s="61"/>
      <c r="G238" s="61"/>
    </row>
    <row r="239" spans="1:7" x14ac:dyDescent="0.25">
      <c r="A239" s="61" t="s">
        <v>544</v>
      </c>
      <c r="B239" s="61" t="s">
        <v>784</v>
      </c>
      <c r="C239" s="81"/>
      <c r="D239" s="81"/>
      <c r="E239" s="81"/>
      <c r="F239" s="61"/>
      <c r="G239" s="61"/>
    </row>
    <row r="240" spans="1:7" x14ac:dyDescent="0.25">
      <c r="A240" s="61" t="s">
        <v>545</v>
      </c>
      <c r="B240" s="61" t="s">
        <v>785</v>
      </c>
      <c r="C240" s="81"/>
      <c r="D240" s="81"/>
      <c r="E240" s="81"/>
      <c r="F240" s="61"/>
      <c r="G240" s="61"/>
    </row>
    <row r="241" spans="1:7" x14ac:dyDescent="0.25">
      <c r="A241" s="61" t="s">
        <v>546</v>
      </c>
      <c r="B241" s="61" t="s">
        <v>786</v>
      </c>
      <c r="C241" s="81"/>
      <c r="D241" s="81"/>
      <c r="E241" s="81"/>
      <c r="F241" s="61"/>
      <c r="G241" s="61"/>
    </row>
    <row r="242" spans="1:7" x14ac:dyDescent="0.25">
      <c r="A242" s="61" t="s">
        <v>547</v>
      </c>
      <c r="B242" s="61" t="s">
        <v>787</v>
      </c>
      <c r="C242" s="61"/>
      <c r="D242" s="61"/>
      <c r="E242" s="61"/>
      <c r="F242" s="61"/>
      <c r="G242" s="61"/>
    </row>
    <row r="243" spans="1:7" x14ac:dyDescent="0.25">
      <c r="A243" s="61" t="s">
        <v>548</v>
      </c>
      <c r="B243" s="61" t="s">
        <v>788</v>
      </c>
      <c r="C243" s="61"/>
      <c r="D243" s="61"/>
      <c r="E243" s="61"/>
      <c r="F243" s="61"/>
      <c r="G243" s="61"/>
    </row>
    <row r="244" spans="1:7" x14ac:dyDescent="0.25">
      <c r="A244" s="61" t="s">
        <v>549</v>
      </c>
      <c r="B244" s="61" t="s">
        <v>577</v>
      </c>
      <c r="C244" s="81"/>
      <c r="D244" s="81"/>
      <c r="E244" s="81"/>
      <c r="F244" s="61"/>
      <c r="G244" s="61"/>
    </row>
    <row r="245" spans="1:7" x14ac:dyDescent="0.25">
      <c r="A245" s="61" t="s">
        <v>550</v>
      </c>
      <c r="B245" s="61" t="s">
        <v>790</v>
      </c>
      <c r="C245" s="81"/>
      <c r="D245" s="81"/>
      <c r="E245" s="81"/>
      <c r="F245" s="61"/>
      <c r="G245" s="61"/>
    </row>
    <row r="246" spans="1:7" x14ac:dyDescent="0.25">
      <c r="A246" s="61" t="s">
        <v>551</v>
      </c>
      <c r="B246" s="61" t="s">
        <v>577</v>
      </c>
      <c r="C246" s="81"/>
      <c r="D246" s="81"/>
      <c r="E246" s="81"/>
      <c r="F246" s="61"/>
      <c r="G246" s="61"/>
    </row>
    <row r="249" spans="1:7" x14ac:dyDescent="0.25">
      <c r="A249" s="14" t="s">
        <v>894</v>
      </c>
      <c r="B249" s="14" t="s">
        <v>895</v>
      </c>
    </row>
    <row r="250" spans="1:7" x14ac:dyDescent="0.25">
      <c r="A250" s="61" t="s">
        <v>4</v>
      </c>
      <c r="B250" s="61" t="s">
        <v>791</v>
      </c>
      <c r="C250" s="81"/>
      <c r="D250" s="81"/>
      <c r="E250" s="81"/>
      <c r="F250" s="61"/>
    </row>
    <row r="251" spans="1:7" x14ac:dyDescent="0.25">
      <c r="A251" s="61" t="s">
        <v>5</v>
      </c>
      <c r="B251" s="61" t="s">
        <v>792</v>
      </c>
      <c r="C251" s="81"/>
      <c r="D251" s="81"/>
      <c r="E251" s="81"/>
      <c r="F251" s="61"/>
    </row>
    <row r="252" spans="1:7" x14ac:dyDescent="0.25">
      <c r="A252" s="61" t="s">
        <v>6</v>
      </c>
      <c r="B252" s="61" t="s">
        <v>1024</v>
      </c>
      <c r="C252" s="81"/>
      <c r="D252" s="81"/>
      <c r="E252" s="81"/>
      <c r="F252" s="61"/>
    </row>
    <row r="253" spans="1:7" x14ac:dyDescent="0.25">
      <c r="A253" s="61" t="s">
        <v>7</v>
      </c>
      <c r="B253" s="61" t="s">
        <v>908</v>
      </c>
      <c r="C253" s="81"/>
      <c r="D253" s="81"/>
      <c r="E253" s="81"/>
      <c r="F253" s="61"/>
    </row>
    <row r="254" spans="1:7" x14ac:dyDescent="0.25">
      <c r="A254" s="61" t="s">
        <v>8</v>
      </c>
      <c r="B254" s="61" t="s">
        <v>1025</v>
      </c>
      <c r="C254" s="81"/>
      <c r="D254" s="81"/>
      <c r="E254" s="81"/>
      <c r="F254" s="61"/>
    </row>
    <row r="255" spans="1:7" x14ac:dyDescent="0.25">
      <c r="A255" s="61" t="s">
        <v>9</v>
      </c>
      <c r="B255" s="61" t="s">
        <v>1026</v>
      </c>
      <c r="C255" s="81"/>
      <c r="D255" s="81"/>
      <c r="E255" s="81"/>
      <c r="F255" s="61"/>
    </row>
    <row r="256" spans="1:7" x14ac:dyDescent="0.25">
      <c r="A256" s="61" t="s">
        <v>10</v>
      </c>
      <c r="B256" s="61" t="s">
        <v>1027</v>
      </c>
      <c r="C256" s="81"/>
      <c r="D256" s="81"/>
      <c r="E256" s="81"/>
      <c r="F256" s="61"/>
    </row>
    <row r="257" spans="1:6" x14ac:dyDescent="0.25">
      <c r="A257" s="61" t="s">
        <v>11</v>
      </c>
      <c r="B257" s="61" t="s">
        <v>798</v>
      </c>
      <c r="C257" s="81"/>
      <c r="D257" s="81"/>
      <c r="E257" s="81"/>
      <c r="F257" s="61"/>
    </row>
    <row r="258" spans="1:6" x14ac:dyDescent="0.25">
      <c r="A258" s="61" t="s">
        <v>12</v>
      </c>
      <c r="B258" s="61" t="s">
        <v>799</v>
      </c>
      <c r="C258" s="81"/>
      <c r="D258" s="81"/>
      <c r="E258" s="81"/>
      <c r="F258" s="61"/>
    </row>
    <row r="259" spans="1:6" x14ac:dyDescent="0.25">
      <c r="A259" s="61" t="s">
        <v>13</v>
      </c>
      <c r="B259" s="61" t="s">
        <v>800</v>
      </c>
      <c r="C259" s="81"/>
      <c r="D259" s="81"/>
      <c r="E259" s="81"/>
      <c r="F259" s="61"/>
    </row>
    <row r="260" spans="1:6" x14ac:dyDescent="0.25">
      <c r="A260" s="61" t="s">
        <v>14</v>
      </c>
      <c r="B260" s="61" t="s">
        <v>1028</v>
      </c>
      <c r="C260" s="81"/>
      <c r="D260" s="81"/>
      <c r="E260" s="81"/>
      <c r="F260" s="61"/>
    </row>
    <row r="261" spans="1:6" x14ac:dyDescent="0.25">
      <c r="A261" s="61" t="s">
        <v>15</v>
      </c>
      <c r="B261" s="61" t="s">
        <v>802</v>
      </c>
      <c r="C261" s="81"/>
      <c r="D261" s="81"/>
      <c r="E261" s="81"/>
      <c r="F261" s="61"/>
    </row>
    <row r="262" spans="1:6" x14ac:dyDescent="0.25">
      <c r="A262" s="61" t="s">
        <v>16</v>
      </c>
      <c r="B262" s="61" t="s">
        <v>803</v>
      </c>
      <c r="C262" s="81"/>
      <c r="D262" s="81"/>
      <c r="E262" s="81"/>
      <c r="F262" s="61"/>
    </row>
    <row r="263" spans="1:6" x14ac:dyDescent="0.25">
      <c r="A263" s="61" t="s">
        <v>17</v>
      </c>
      <c r="B263" s="61" t="s">
        <v>804</v>
      </c>
      <c r="C263" s="81"/>
      <c r="D263" s="81"/>
      <c r="E263" s="81"/>
      <c r="F263" s="61"/>
    </row>
    <row r="264" spans="1:6" x14ac:dyDescent="0.25">
      <c r="A264" s="61" t="s">
        <v>18</v>
      </c>
      <c r="B264" s="61" t="s">
        <v>1029</v>
      </c>
      <c r="C264" s="81"/>
      <c r="D264" s="81"/>
      <c r="E264" s="81"/>
      <c r="F264" s="61"/>
    </row>
    <row r="265" spans="1:6" x14ac:dyDescent="0.25">
      <c r="A265" s="61" t="s">
        <v>305</v>
      </c>
      <c r="B265" s="61" t="s">
        <v>805</v>
      </c>
      <c r="C265" s="81"/>
      <c r="D265" s="81"/>
      <c r="E265" s="81"/>
      <c r="F265" s="61"/>
    </row>
    <row r="266" spans="1:6" x14ac:dyDescent="0.25">
      <c r="A266" s="61" t="s">
        <v>1030</v>
      </c>
      <c r="B266" s="61" t="s">
        <v>1031</v>
      </c>
      <c r="C266" s="81"/>
      <c r="D266" s="81"/>
      <c r="E266" s="81"/>
      <c r="F266" s="61"/>
    </row>
    <row r="267" spans="1:6" x14ac:dyDescent="0.25">
      <c r="A267" s="61" t="s">
        <v>1032</v>
      </c>
      <c r="B267" s="61" t="s">
        <v>1033</v>
      </c>
      <c r="C267" s="81"/>
      <c r="D267" s="81"/>
      <c r="E267" s="81"/>
      <c r="F267" s="61"/>
    </row>
    <row r="268" spans="1:6" x14ac:dyDescent="0.25">
      <c r="A268" s="61" t="s">
        <v>19</v>
      </c>
      <c r="B268" s="61" t="s">
        <v>806</v>
      </c>
      <c r="C268" s="81"/>
      <c r="D268" s="81"/>
      <c r="E268" s="81"/>
      <c r="F268" s="61"/>
    </row>
    <row r="269" spans="1:6" x14ac:dyDescent="0.25">
      <c r="A269" s="61" t="s">
        <v>20</v>
      </c>
      <c r="B269" s="61" t="s">
        <v>1034</v>
      </c>
      <c r="C269" s="81"/>
      <c r="D269" s="81"/>
      <c r="E269" s="81"/>
      <c r="F269" s="61"/>
    </row>
    <row r="270" spans="1:6" x14ac:dyDescent="0.25">
      <c r="A270" s="61" t="s">
        <v>21</v>
      </c>
      <c r="B270" s="61" t="s">
        <v>598</v>
      </c>
      <c r="C270" s="81"/>
      <c r="D270" s="81"/>
      <c r="E270" s="81"/>
      <c r="F270" s="61"/>
    </row>
    <row r="271" spans="1:6" x14ac:dyDescent="0.25">
      <c r="A271" s="61" t="s">
        <v>22</v>
      </c>
      <c r="B271" s="61" t="s">
        <v>808</v>
      </c>
      <c r="C271" s="81"/>
      <c r="D271" s="81"/>
      <c r="E271" s="81"/>
      <c r="F271" s="61"/>
    </row>
    <row r="272" spans="1:6" x14ac:dyDescent="0.25">
      <c r="A272" s="61" t="s">
        <v>23</v>
      </c>
      <c r="B272" s="61" t="s">
        <v>809</v>
      </c>
      <c r="C272" s="81"/>
      <c r="D272" s="81"/>
      <c r="E272" s="81"/>
      <c r="F272" s="61"/>
    </row>
    <row r="273" spans="1:6" x14ac:dyDescent="0.25">
      <c r="A273" s="61" t="s">
        <v>24</v>
      </c>
      <c r="B273" s="61" t="s">
        <v>810</v>
      </c>
      <c r="C273" s="81"/>
      <c r="D273" s="81"/>
      <c r="E273" s="81"/>
      <c r="F273" s="61"/>
    </row>
    <row r="274" spans="1:6" x14ac:dyDescent="0.25">
      <c r="A274" s="61" t="s">
        <v>25</v>
      </c>
      <c r="B274" s="61" t="s">
        <v>811</v>
      </c>
      <c r="C274" s="81"/>
      <c r="D274" s="81"/>
      <c r="E274" s="81"/>
      <c r="F274" s="61"/>
    </row>
    <row r="275" spans="1:6" x14ac:dyDescent="0.25">
      <c r="A275" s="61" t="s">
        <v>26</v>
      </c>
      <c r="B275" s="61" t="s">
        <v>812</v>
      </c>
      <c r="C275" s="81"/>
      <c r="D275" s="81"/>
      <c r="E275" s="81"/>
      <c r="F275" s="61"/>
    </row>
    <row r="276" spans="1:6" x14ac:dyDescent="0.25">
      <c r="A276" s="61" t="s">
        <v>27</v>
      </c>
      <c r="B276" s="61" t="s">
        <v>813</v>
      </c>
      <c r="C276" s="81"/>
      <c r="D276" s="81"/>
      <c r="E276" s="81"/>
      <c r="F276" s="61"/>
    </row>
    <row r="277" spans="1:6" x14ac:dyDescent="0.25">
      <c r="A277" s="61" t="s">
        <v>28</v>
      </c>
      <c r="B277" s="61" t="s">
        <v>607</v>
      </c>
      <c r="C277" s="81"/>
      <c r="D277" s="81"/>
      <c r="E277" s="81"/>
      <c r="F277" s="61"/>
    </row>
    <row r="278" spans="1:6" x14ac:dyDescent="0.25">
      <c r="A278" s="61" t="s">
        <v>29</v>
      </c>
      <c r="B278" s="61" t="s">
        <v>814</v>
      </c>
      <c r="C278" s="81"/>
      <c r="D278" s="81"/>
      <c r="E278" s="81"/>
      <c r="F278" s="61"/>
    </row>
    <row r="279" spans="1:6" x14ac:dyDescent="0.25">
      <c r="A279" s="61" t="s">
        <v>30</v>
      </c>
      <c r="B279" s="61" t="s">
        <v>620</v>
      </c>
      <c r="C279" s="81"/>
      <c r="D279" s="81"/>
      <c r="E279" s="81"/>
      <c r="F279" s="61"/>
    </row>
    <row r="280" spans="1:6" x14ac:dyDescent="0.25">
      <c r="A280" s="61" t="s">
        <v>1035</v>
      </c>
      <c r="B280" s="61" t="s">
        <v>815</v>
      </c>
      <c r="C280" s="81"/>
      <c r="D280" s="81"/>
      <c r="E280" s="81"/>
      <c r="F280" s="61"/>
    </row>
    <row r="281" spans="1:6" x14ac:dyDescent="0.25">
      <c r="A281" s="61" t="s">
        <v>31</v>
      </c>
      <c r="B281" s="61" t="s">
        <v>816</v>
      </c>
      <c r="C281" s="81"/>
      <c r="D281" s="81"/>
      <c r="E281" s="81"/>
      <c r="F281" s="61"/>
    </row>
    <row r="282" spans="1:6" x14ac:dyDescent="0.25">
      <c r="A282" s="61" t="s">
        <v>32</v>
      </c>
      <c r="B282" s="61" t="s">
        <v>817</v>
      </c>
      <c r="C282" s="81"/>
      <c r="D282" s="81"/>
      <c r="E282" s="81"/>
      <c r="F282" s="61"/>
    </row>
    <row r="283" spans="1:6" x14ac:dyDescent="0.25">
      <c r="A283" s="61" t="s">
        <v>33</v>
      </c>
      <c r="B283" s="61" t="s">
        <v>933</v>
      </c>
      <c r="C283" s="81"/>
      <c r="D283" s="81"/>
      <c r="E283" s="81"/>
      <c r="F283" s="61"/>
    </row>
    <row r="284" spans="1:6" x14ac:dyDescent="0.25">
      <c r="A284" s="61" t="s">
        <v>34</v>
      </c>
      <c r="B284" s="61" t="s">
        <v>819</v>
      </c>
      <c r="C284" s="81"/>
      <c r="D284" s="81"/>
      <c r="E284" s="81"/>
      <c r="F284" s="61"/>
    </row>
    <row r="285" spans="1:6" x14ac:dyDescent="0.25">
      <c r="A285" s="61" t="s">
        <v>35</v>
      </c>
      <c r="B285" s="61" t="s">
        <v>820</v>
      </c>
      <c r="C285" s="81"/>
      <c r="D285" s="81"/>
      <c r="E285" s="81"/>
      <c r="F285" s="61"/>
    </row>
    <row r="286" spans="1:6" x14ac:dyDescent="0.25">
      <c r="A286" s="61" t="s">
        <v>36</v>
      </c>
      <c r="B286" s="61" t="s">
        <v>1036</v>
      </c>
      <c r="C286" s="81"/>
      <c r="D286" s="81"/>
      <c r="E286" s="81"/>
      <c r="F286" s="61"/>
    </row>
    <row r="287" spans="1:6" x14ac:dyDescent="0.25">
      <c r="A287" s="61" t="s">
        <v>37</v>
      </c>
      <c r="B287" s="61" t="s">
        <v>822</v>
      </c>
      <c r="C287" s="81"/>
      <c r="D287" s="81"/>
      <c r="E287" s="81"/>
      <c r="F287" s="61"/>
    </row>
    <row r="288" spans="1:6" x14ac:dyDescent="0.25">
      <c r="A288" s="61" t="s">
        <v>42</v>
      </c>
      <c r="B288" s="61" t="s">
        <v>1037</v>
      </c>
      <c r="C288" s="81"/>
      <c r="D288" s="81"/>
      <c r="E288" s="81"/>
      <c r="F288" s="61"/>
    </row>
    <row r="289" spans="1:6" x14ac:dyDescent="0.25">
      <c r="A289" s="61" t="s">
        <v>934</v>
      </c>
      <c r="B289" s="61" t="s">
        <v>823</v>
      </c>
      <c r="C289" s="81"/>
      <c r="D289" s="81"/>
      <c r="E289" s="81"/>
      <c r="F289" s="61"/>
    </row>
    <row r="290" spans="1:6" x14ac:dyDescent="0.25">
      <c r="A290" s="61" t="s">
        <v>38</v>
      </c>
      <c r="B290" s="61" t="s">
        <v>824</v>
      </c>
      <c r="C290" s="81"/>
      <c r="D290" s="81"/>
      <c r="E290" s="81"/>
      <c r="F290" s="61"/>
    </row>
    <row r="291" spans="1:6" x14ac:dyDescent="0.25">
      <c r="A291" s="61" t="s">
        <v>39</v>
      </c>
      <c r="B291" s="61" t="s">
        <v>825</v>
      </c>
      <c r="C291" s="81"/>
      <c r="D291" s="81"/>
      <c r="E291" s="81"/>
      <c r="F291" s="61"/>
    </row>
    <row r="292" spans="1:6" x14ac:dyDescent="0.25">
      <c r="A292" s="61" t="s">
        <v>40</v>
      </c>
      <c r="B292" s="61" t="s">
        <v>826</v>
      </c>
      <c r="C292" s="81"/>
      <c r="D292" s="81"/>
      <c r="E292" s="81"/>
      <c r="F292" s="61"/>
    </row>
    <row r="293" spans="1:6" x14ac:dyDescent="0.25">
      <c r="A293" s="61" t="s">
        <v>41</v>
      </c>
      <c r="B293" s="61" t="s">
        <v>827</v>
      </c>
      <c r="C293" s="81"/>
      <c r="D293" s="81"/>
      <c r="E293" s="81"/>
      <c r="F293" s="61"/>
    </row>
    <row r="296" spans="1:6" x14ac:dyDescent="0.25">
      <c r="A296" s="14" t="s">
        <v>894</v>
      </c>
      <c r="B296" s="14" t="s">
        <v>895</v>
      </c>
    </row>
    <row r="297" spans="1:6" x14ac:dyDescent="0.25">
      <c r="A297" s="61" t="s">
        <v>43</v>
      </c>
      <c r="B297" s="61" t="s">
        <v>829</v>
      </c>
      <c r="C297" s="81"/>
      <c r="D297" s="81"/>
      <c r="E297" s="81"/>
      <c r="F297" s="61"/>
    </row>
    <row r="298" spans="1:6" x14ac:dyDescent="0.25">
      <c r="A298" s="61" t="s">
        <v>44</v>
      </c>
      <c r="B298" s="61" t="s">
        <v>831</v>
      </c>
      <c r="C298" s="81"/>
      <c r="D298" s="81"/>
      <c r="E298" s="81"/>
      <c r="F298" s="61"/>
    </row>
    <row r="299" spans="1:6" x14ac:dyDescent="0.25">
      <c r="A299" s="61" t="s">
        <v>45</v>
      </c>
      <c r="B299" s="61" t="s">
        <v>833</v>
      </c>
      <c r="C299" s="81"/>
      <c r="D299" s="81"/>
      <c r="E299" s="81"/>
      <c r="F299" s="61"/>
    </row>
    <row r="300" spans="1:6" x14ac:dyDescent="0.25">
      <c r="A300" s="61" t="s">
        <v>46</v>
      </c>
      <c r="B300" s="61" t="s">
        <v>835</v>
      </c>
      <c r="C300" s="81"/>
      <c r="D300" s="81"/>
      <c r="E300" s="81"/>
      <c r="F300" s="61"/>
    </row>
    <row r="301" spans="1:6" x14ac:dyDescent="0.25">
      <c r="A301" s="61" t="s">
        <v>47</v>
      </c>
      <c r="B301" s="61" t="s">
        <v>837</v>
      </c>
      <c r="C301" s="81"/>
      <c r="D301" s="81"/>
      <c r="E301" s="81"/>
      <c r="F301" s="61"/>
    </row>
    <row r="302" spans="1:6" x14ac:dyDescent="0.25">
      <c r="A302" s="61" t="s">
        <v>48</v>
      </c>
      <c r="B302" s="61" t="s">
        <v>839</v>
      </c>
      <c r="C302" s="81"/>
      <c r="D302" s="81"/>
      <c r="E302" s="81"/>
      <c r="F302" s="61"/>
    </row>
    <row r="303" spans="1:6" x14ac:dyDescent="0.25">
      <c r="A303" s="61" t="s">
        <v>49</v>
      </c>
      <c r="B303" s="61" t="s">
        <v>841</v>
      </c>
      <c r="C303" s="81"/>
      <c r="D303" s="81"/>
      <c r="E303" s="81"/>
      <c r="F303" s="61"/>
    </row>
    <row r="304" spans="1:6" x14ac:dyDescent="0.25">
      <c r="A304" s="61" t="s">
        <v>50</v>
      </c>
      <c r="B304" s="61" t="s">
        <v>843</v>
      </c>
      <c r="C304" s="81"/>
      <c r="D304" s="81"/>
      <c r="E304" s="81"/>
      <c r="F304" s="61"/>
    </row>
    <row r="305" spans="1:6" x14ac:dyDescent="0.25">
      <c r="A305" s="61" t="s">
        <v>51</v>
      </c>
      <c r="B305" s="61" t="s">
        <v>845</v>
      </c>
      <c r="C305" s="81"/>
      <c r="D305" s="81"/>
      <c r="E305" s="81"/>
      <c r="F305" s="61"/>
    </row>
    <row r="306" spans="1:6" x14ac:dyDescent="0.25">
      <c r="A306" s="61" t="s">
        <v>52</v>
      </c>
      <c r="B306" s="61" t="s">
        <v>847</v>
      </c>
      <c r="C306" s="81"/>
      <c r="D306" s="81"/>
      <c r="E306" s="81"/>
      <c r="F306" s="61"/>
    </row>
    <row r="307" spans="1:6" x14ac:dyDescent="0.25">
      <c r="A307" s="61" t="s">
        <v>53</v>
      </c>
      <c r="B307" s="61" t="s">
        <v>849</v>
      </c>
      <c r="C307" s="81"/>
      <c r="D307" s="81"/>
      <c r="E307" s="81"/>
      <c r="F307" s="61"/>
    </row>
    <row r="308" spans="1:6" x14ac:dyDescent="0.25">
      <c r="A308" s="61" t="s">
        <v>54</v>
      </c>
      <c r="B308" s="61" t="s">
        <v>851</v>
      </c>
      <c r="C308" s="81"/>
      <c r="D308" s="81"/>
      <c r="E308" s="81"/>
      <c r="F308" s="61"/>
    </row>
    <row r="309" spans="1:6" x14ac:dyDescent="0.25">
      <c r="A309" s="61" t="s">
        <v>55</v>
      </c>
      <c r="B309" s="61" t="s">
        <v>607</v>
      </c>
      <c r="C309" s="81"/>
      <c r="D309" s="81"/>
      <c r="E309" s="81"/>
      <c r="F309" s="61"/>
    </row>
    <row r="310" spans="1:6" x14ac:dyDescent="0.25">
      <c r="A310" s="61" t="s">
        <v>56</v>
      </c>
      <c r="B310" s="61" t="s">
        <v>853</v>
      </c>
      <c r="C310" s="81"/>
      <c r="D310" s="81"/>
      <c r="E310" s="81"/>
      <c r="F310" s="61"/>
    </row>
    <row r="311" spans="1:6" x14ac:dyDescent="0.25">
      <c r="A311" s="61" t="s">
        <v>57</v>
      </c>
      <c r="B311" s="61" t="s">
        <v>854</v>
      </c>
      <c r="C311" s="81"/>
      <c r="D311" s="81"/>
      <c r="E311" s="81"/>
      <c r="F311" s="61"/>
    </row>
    <row r="312" spans="1:6" x14ac:dyDescent="0.25">
      <c r="A312" s="61" t="s">
        <v>58</v>
      </c>
      <c r="B312" s="61" t="s">
        <v>856</v>
      </c>
      <c r="C312" s="81"/>
      <c r="D312" s="81"/>
      <c r="E312" s="81"/>
      <c r="F312" s="61"/>
    </row>
    <row r="313" spans="1:6" x14ac:dyDescent="0.25">
      <c r="A313" s="61" t="s">
        <v>59</v>
      </c>
      <c r="B313" s="61" t="s">
        <v>858</v>
      </c>
      <c r="C313" s="81"/>
      <c r="D313" s="81"/>
      <c r="E313" s="81"/>
      <c r="F313" s="61"/>
    </row>
    <row r="314" spans="1:6" x14ac:dyDescent="0.25">
      <c r="A314" s="61" t="s">
        <v>60</v>
      </c>
      <c r="B314" s="61" t="s">
        <v>859</v>
      </c>
      <c r="C314" s="81"/>
      <c r="D314" s="81"/>
      <c r="E314" s="81"/>
      <c r="F314" s="61"/>
    </row>
    <row r="315" spans="1:6" x14ac:dyDescent="0.25">
      <c r="A315" s="61" t="s">
        <v>61</v>
      </c>
      <c r="B315" s="61" t="s">
        <v>860</v>
      </c>
      <c r="C315" s="81"/>
      <c r="D315" s="81"/>
      <c r="E315" s="81"/>
      <c r="F315" s="61"/>
    </row>
    <row r="316" spans="1:6" x14ac:dyDescent="0.25">
      <c r="A316" s="61" t="s">
        <v>62</v>
      </c>
      <c r="B316" s="61" t="s">
        <v>862</v>
      </c>
      <c r="C316" s="81"/>
      <c r="D316" s="81"/>
      <c r="E316" s="81"/>
      <c r="F316" s="61"/>
    </row>
    <row r="317" spans="1:6" x14ac:dyDescent="0.25">
      <c r="A317" s="61" t="s">
        <v>63</v>
      </c>
      <c r="B317" s="61" t="s">
        <v>766</v>
      </c>
      <c r="C317" s="81"/>
      <c r="D317" s="81"/>
      <c r="E317" s="81"/>
      <c r="F317" s="61"/>
    </row>
    <row r="318" spans="1:6" x14ac:dyDescent="0.25">
      <c r="A318" s="61" t="s">
        <v>64</v>
      </c>
      <c r="B318" s="61" t="s">
        <v>771</v>
      </c>
      <c r="C318" s="81"/>
      <c r="D318" s="81"/>
      <c r="E318" s="81"/>
      <c r="F318" s="61"/>
    </row>
    <row r="319" spans="1:6" x14ac:dyDescent="0.25">
      <c r="A319" s="61" t="s">
        <v>65</v>
      </c>
      <c r="B319" s="61" t="s">
        <v>607</v>
      </c>
      <c r="C319" s="81"/>
      <c r="D319" s="81"/>
      <c r="E319" s="81"/>
      <c r="F319" s="61"/>
    </row>
    <row r="320" spans="1:6" x14ac:dyDescent="0.25">
      <c r="A320" s="61" t="s">
        <v>66</v>
      </c>
      <c r="B320" s="61" t="s">
        <v>864</v>
      </c>
      <c r="C320" s="81"/>
      <c r="D320" s="81"/>
      <c r="E320" s="81"/>
      <c r="F320" s="61"/>
    </row>
    <row r="321" spans="1:6" x14ac:dyDescent="0.25">
      <c r="A321" s="61" t="s">
        <v>67</v>
      </c>
      <c r="B321" s="61" t="s">
        <v>866</v>
      </c>
      <c r="C321" s="81"/>
      <c r="D321" s="81"/>
      <c r="E321" s="81"/>
      <c r="F321" s="61"/>
    </row>
    <row r="322" spans="1:6" x14ac:dyDescent="0.25">
      <c r="A322" s="61" t="s">
        <v>68</v>
      </c>
      <c r="B322" s="61" t="s">
        <v>867</v>
      </c>
      <c r="C322" s="81"/>
      <c r="D322" s="81"/>
      <c r="E322" s="81"/>
      <c r="F322" s="61"/>
    </row>
    <row r="323" spans="1:6" x14ac:dyDescent="0.25">
      <c r="A323" s="61" t="s">
        <v>69</v>
      </c>
      <c r="B323" s="61" t="s">
        <v>869</v>
      </c>
      <c r="C323" s="81"/>
      <c r="D323" s="81"/>
      <c r="E323" s="81"/>
      <c r="F323" s="61"/>
    </row>
    <row r="324" spans="1:6" x14ac:dyDescent="0.25">
      <c r="A324" s="61" t="s">
        <v>70</v>
      </c>
      <c r="B324" s="61" t="s">
        <v>871</v>
      </c>
      <c r="C324" s="81"/>
      <c r="D324" s="81"/>
      <c r="E324" s="81"/>
      <c r="F324" s="61"/>
    </row>
    <row r="325" spans="1:6" x14ac:dyDescent="0.25">
      <c r="A325" s="61" t="s">
        <v>71</v>
      </c>
      <c r="B325" s="61" t="s">
        <v>873</v>
      </c>
      <c r="C325" s="81"/>
      <c r="D325" s="81"/>
      <c r="E325" s="81"/>
      <c r="F325" s="61"/>
    </row>
    <row r="326" spans="1:6" x14ac:dyDescent="0.25">
      <c r="A326" s="61" t="s">
        <v>72</v>
      </c>
      <c r="B326" s="61" t="s">
        <v>607</v>
      </c>
      <c r="C326" s="81"/>
      <c r="D326" s="81"/>
      <c r="E326" s="81"/>
      <c r="F326" s="61"/>
    </row>
    <row r="327" spans="1:6" x14ac:dyDescent="0.25">
      <c r="A327" s="61" t="s">
        <v>73</v>
      </c>
      <c r="B327" s="61" t="s">
        <v>875</v>
      </c>
      <c r="C327" s="81"/>
      <c r="D327" s="81"/>
      <c r="E327" s="81"/>
      <c r="F327" s="61"/>
    </row>
    <row r="328" spans="1:6" x14ac:dyDescent="0.25">
      <c r="A328" s="61" t="s">
        <v>74</v>
      </c>
      <c r="B328" s="61" t="s">
        <v>877</v>
      </c>
      <c r="C328" s="81"/>
      <c r="D328" s="81"/>
      <c r="E328" s="81"/>
      <c r="F328" s="61"/>
    </row>
    <row r="329" spans="1:6" x14ac:dyDescent="0.25">
      <c r="A329" s="61" t="s">
        <v>75</v>
      </c>
      <c r="B329" s="61" t="s">
        <v>879</v>
      </c>
      <c r="C329" s="81"/>
      <c r="D329" s="81"/>
      <c r="E329" s="81"/>
      <c r="F329" s="61"/>
    </row>
    <row r="330" spans="1:6" x14ac:dyDescent="0.25">
      <c r="A330" s="61" t="s">
        <v>76</v>
      </c>
      <c r="B330" s="61" t="s">
        <v>881</v>
      </c>
      <c r="C330" s="81"/>
      <c r="D330" s="81"/>
      <c r="E330" s="81"/>
      <c r="F330" s="61"/>
    </row>
    <row r="331" spans="1:6" x14ac:dyDescent="0.25">
      <c r="A331" s="61" t="s">
        <v>77</v>
      </c>
      <c r="B331" s="61" t="s">
        <v>883</v>
      </c>
      <c r="C331" s="81"/>
      <c r="D331" s="81"/>
      <c r="E331" s="81"/>
      <c r="F331" s="61"/>
    </row>
    <row r="332" spans="1:6" x14ac:dyDescent="0.25">
      <c r="A332" s="61" t="s">
        <v>78</v>
      </c>
      <c r="B332" s="61" t="s">
        <v>885</v>
      </c>
      <c r="C332" s="81"/>
      <c r="D332" s="81"/>
      <c r="E332" s="81"/>
      <c r="F332" s="61"/>
    </row>
    <row r="333" spans="1:6" x14ac:dyDescent="0.25">
      <c r="A333" s="61" t="s">
        <v>79</v>
      </c>
      <c r="B333" s="61" t="s">
        <v>887</v>
      </c>
      <c r="C333" s="81"/>
      <c r="D333" s="81"/>
      <c r="E333" s="81"/>
      <c r="F333" s="61"/>
    </row>
    <row r="334" spans="1:6" x14ac:dyDescent="0.25">
      <c r="A334" s="61" t="s">
        <v>80</v>
      </c>
      <c r="B334" s="61" t="s">
        <v>859</v>
      </c>
      <c r="C334" s="81"/>
      <c r="D334" s="81"/>
      <c r="E334" s="81"/>
      <c r="F334" s="61"/>
    </row>
    <row r="335" spans="1:6" x14ac:dyDescent="0.25">
      <c r="A335" s="61" t="s">
        <v>81</v>
      </c>
      <c r="B335" s="61" t="s">
        <v>890</v>
      </c>
      <c r="C335" s="81"/>
      <c r="D335" s="81"/>
      <c r="E335" s="81"/>
      <c r="F335" s="61"/>
    </row>
    <row r="336" spans="1:6" x14ac:dyDescent="0.25">
      <c r="A336" s="61" t="s">
        <v>82</v>
      </c>
      <c r="B336" s="61" t="s">
        <v>891</v>
      </c>
      <c r="C336" s="81"/>
      <c r="D336" s="81"/>
      <c r="E336" s="81"/>
      <c r="F336" s="61"/>
    </row>
    <row r="337" spans="1:6" x14ac:dyDescent="0.25">
      <c r="A337" s="61" t="s">
        <v>83</v>
      </c>
      <c r="B337" s="61" t="s">
        <v>892</v>
      </c>
      <c r="C337" s="81"/>
      <c r="D337" s="81"/>
      <c r="E337" s="81"/>
      <c r="F337" s="61"/>
    </row>
    <row r="338" spans="1:6" x14ac:dyDescent="0.25">
      <c r="A338" s="61" t="s">
        <v>84</v>
      </c>
      <c r="B338" s="61" t="s">
        <v>893</v>
      </c>
      <c r="C338" s="81"/>
      <c r="D338" s="81"/>
      <c r="E338" s="81"/>
      <c r="F338" s="61"/>
    </row>
    <row r="339" spans="1:6" x14ac:dyDescent="0.25">
      <c r="A339" s="61" t="s">
        <v>85</v>
      </c>
      <c r="B339" s="61" t="s">
        <v>607</v>
      </c>
      <c r="C339" s="81"/>
      <c r="D339" s="81"/>
      <c r="E339" s="81"/>
      <c r="F339" s="61"/>
    </row>
    <row r="340" spans="1:6" x14ac:dyDescent="0.25">
      <c r="A340" s="61" t="s">
        <v>1038</v>
      </c>
      <c r="B340" s="61" t="s">
        <v>1039</v>
      </c>
      <c r="C340" s="81"/>
      <c r="D340" s="81"/>
      <c r="E340" s="81"/>
      <c r="F340" s="61"/>
    </row>
  </sheetData>
  <pageMargins left="0.51181102362204722" right="0.51181102362204722" top="0.78740157480314965" bottom="0.78740157480314965" header="0.31496062992125984" footer="0.31496062992125984"/>
  <pageSetup paperSize="9" scale="80" orientation="portrait" horizontalDpi="4294967295" verticalDpi="4294967295" r:id="rId1"/>
  <ignoredErrors>
    <ignoredError sqref="A2 A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142"/>
  <sheetViews>
    <sheetView showGridLines="0" workbookViewId="0">
      <pane xSplit="1" ySplit="1" topLeftCell="B112" activePane="bottomRight" state="frozen"/>
      <selection activeCell="I25" sqref="I25"/>
      <selection pane="topRight" activeCell="I25" sqref="I25"/>
      <selection pane="bottomLeft" activeCell="I25" sqref="I25"/>
      <selection pane="bottomRight" activeCell="D142" sqref="D142"/>
    </sheetView>
  </sheetViews>
  <sheetFormatPr defaultRowHeight="15" x14ac:dyDescent="0.25"/>
  <cols>
    <col min="1" max="1" width="13.28515625" style="28" bestFit="1" customWidth="1"/>
    <col min="2" max="2" width="59.140625" style="14" customWidth="1"/>
    <col min="3" max="4" width="17.85546875" style="17" customWidth="1"/>
    <col min="5" max="5" width="16.85546875" customWidth="1"/>
    <col min="6" max="6" width="16.85546875" style="28" customWidth="1"/>
    <col min="7" max="7" width="9.140625" customWidth="1"/>
    <col min="8" max="8" width="14.85546875" customWidth="1"/>
  </cols>
  <sheetData>
    <row r="1" spans="1:8" x14ac:dyDescent="0.25">
      <c r="A1" s="36" t="s">
        <v>3</v>
      </c>
      <c r="B1" s="1" t="s">
        <v>0</v>
      </c>
      <c r="C1" s="2" t="str">
        <f>+Ativo!C1</f>
        <v>1trim2025</v>
      </c>
      <c r="D1" s="2" t="str">
        <f>+Ativo!D1</f>
        <v>2trim2025</v>
      </c>
      <c r="E1" s="2" t="str">
        <f>+Ativo!E1</f>
        <v>3trim2025</v>
      </c>
      <c r="F1" s="33" t="str">
        <f>+Ativo!F1</f>
        <v>4trim2025</v>
      </c>
    </row>
    <row r="2" spans="1:8" x14ac:dyDescent="0.25">
      <c r="A2" s="38">
        <v>2</v>
      </c>
      <c r="B2" s="15" t="s">
        <v>135</v>
      </c>
      <c r="C2" s="50">
        <f t="shared" ref="C2:D2" si="0">+C3+C72+C113</f>
        <v>2991497</v>
      </c>
      <c r="D2" s="50">
        <f t="shared" si="0"/>
        <v>2975490</v>
      </c>
      <c r="E2" s="50">
        <f>+E3+E72+E113</f>
        <v>0</v>
      </c>
      <c r="F2" s="50">
        <f>+F3+F72+F113</f>
        <v>0</v>
      </c>
      <c r="G2" s="27"/>
      <c r="H2" s="52"/>
    </row>
    <row r="3" spans="1:8" s="4" customFormat="1" x14ac:dyDescent="0.25">
      <c r="A3" s="37" t="s">
        <v>384</v>
      </c>
      <c r="B3" s="5" t="s">
        <v>136</v>
      </c>
      <c r="C3" s="50">
        <f>+C4+C12+C15+C33+C39+C59+C69</f>
        <v>504940</v>
      </c>
      <c r="D3" s="50">
        <f>+D4+D12+D15+D33+D39+D59+D69</f>
        <v>567047</v>
      </c>
      <c r="E3" s="50">
        <f>+E4+E12+E15+E33+E39+E59+E69</f>
        <v>0</v>
      </c>
      <c r="F3" s="50">
        <f>+F4+F12+F15+F33+F39+F59+F69</f>
        <v>0</v>
      </c>
      <c r="H3" s="60"/>
    </row>
    <row r="4" spans="1:8" x14ac:dyDescent="0.25">
      <c r="A4" s="38" t="s">
        <v>385</v>
      </c>
      <c r="B4" s="15" t="s">
        <v>137</v>
      </c>
      <c r="C4" s="50">
        <f>+C5+C8</f>
        <v>65340</v>
      </c>
      <c r="D4" s="50">
        <f>+D5+D8</f>
        <v>82283</v>
      </c>
      <c r="E4" s="50">
        <f>+E5+E8</f>
        <v>0</v>
      </c>
      <c r="F4" s="50">
        <f>+F5+F8</f>
        <v>0</v>
      </c>
    </row>
    <row r="5" spans="1:8" x14ac:dyDescent="0.25">
      <c r="A5" s="38" t="s">
        <v>386</v>
      </c>
      <c r="B5" s="15" t="s">
        <v>138</v>
      </c>
      <c r="C5" s="50">
        <f>+C6+C7</f>
        <v>13132</v>
      </c>
      <c r="D5" s="50">
        <f>+D6+D7</f>
        <v>14220</v>
      </c>
      <c r="E5" s="50">
        <f>+E6+E7</f>
        <v>0</v>
      </c>
      <c r="F5" s="50">
        <f>+F6+F7</f>
        <v>0</v>
      </c>
      <c r="H5" s="52"/>
    </row>
    <row r="6" spans="1:8" x14ac:dyDescent="0.25">
      <c r="A6" s="38" t="s">
        <v>387</v>
      </c>
      <c r="B6" s="15" t="s">
        <v>139</v>
      </c>
      <c r="C6" s="63" t="str">
        <f>VLOOKUP(A6,Planilha1!A3:C346,3,0)</f>
        <v>11.068</v>
      </c>
      <c r="D6" s="63" t="str">
        <f>VLOOKUP(+A6,Planilha2!A73:C213,3,0)</f>
        <v>12.094</v>
      </c>
      <c r="E6" s="63">
        <f>VLOOKUP(+A6,Planilha3!A72:C212,3,0)</f>
        <v>0</v>
      </c>
      <c r="F6" s="69">
        <f>VLOOKUP(+A6,'31_12_2024'!A79:C215,3,0)</f>
        <v>0</v>
      </c>
    </row>
    <row r="7" spans="1:8" x14ac:dyDescent="0.25">
      <c r="A7" s="38" t="s">
        <v>388</v>
      </c>
      <c r="B7" s="15" t="s">
        <v>140</v>
      </c>
      <c r="C7" s="63" t="str">
        <f>VLOOKUP(A7,Planilha1!A4:C347,3,0)</f>
        <v>2.064</v>
      </c>
      <c r="D7" s="63" t="str">
        <f>VLOOKUP(+A7,Planilha2!A74:C214,3,0)</f>
        <v>2.126</v>
      </c>
      <c r="E7" s="63">
        <f>VLOOKUP(+A7,Planilha3!A73:C213,3,0)</f>
        <v>0</v>
      </c>
      <c r="F7" s="69">
        <f>VLOOKUP(+A7,'31_12_2024'!A80:C216,3,0)</f>
        <v>0</v>
      </c>
    </row>
    <row r="8" spans="1:8" x14ac:dyDescent="0.25">
      <c r="A8" s="38" t="s">
        <v>389</v>
      </c>
      <c r="B8" s="15" t="s">
        <v>141</v>
      </c>
      <c r="C8" s="64">
        <f>+C9+C10+C11</f>
        <v>52208</v>
      </c>
      <c r="D8" s="64">
        <f>+D9+D10+D11</f>
        <v>68063</v>
      </c>
      <c r="E8" s="64">
        <f>+E9+E10+E11</f>
        <v>0</v>
      </c>
      <c r="F8" s="64">
        <f>+F9+F10+F11</f>
        <v>0</v>
      </c>
    </row>
    <row r="9" spans="1:8" s="4" customFormat="1" x14ac:dyDescent="0.25">
      <c r="A9" s="38" t="s">
        <v>390</v>
      </c>
      <c r="B9" s="15" t="s">
        <v>142</v>
      </c>
      <c r="C9" s="63" t="str">
        <f>VLOOKUP(A9,Planilha1!A6:C349,3,0)</f>
        <v>221</v>
      </c>
      <c r="D9" s="63" t="str">
        <f>VLOOKUP(+A9,Planilha2!A76:C216,3,0)</f>
        <v>276</v>
      </c>
      <c r="E9" s="63">
        <f>VLOOKUP(+A9,Planilha3!A75:C215,3,0)</f>
        <v>0</v>
      </c>
      <c r="F9" s="69">
        <f>VLOOKUP(+A9,'31_12_2024'!A82:C218,3,0)</f>
        <v>0</v>
      </c>
    </row>
    <row r="10" spans="1:8" x14ac:dyDescent="0.25">
      <c r="A10" s="38" t="s">
        <v>391</v>
      </c>
      <c r="B10" s="15" t="s">
        <v>143</v>
      </c>
      <c r="C10" s="63" t="str">
        <f>VLOOKUP(A10,Planilha1!A7:C350,3,0)</f>
        <v>43.899</v>
      </c>
      <c r="D10" s="63" t="str">
        <f>VLOOKUP(+A10,Planilha2!A77:C217,3,0)</f>
        <v>50.548</v>
      </c>
      <c r="E10" s="63">
        <f>VLOOKUP(+A10,Planilha3!A76:C216,3,0)</f>
        <v>0</v>
      </c>
      <c r="F10" s="69">
        <f>VLOOKUP(+A10,'31_12_2024'!A83:C219,3,0)</f>
        <v>0</v>
      </c>
    </row>
    <row r="11" spans="1:8" s="4" customFormat="1" x14ac:dyDescent="0.25">
      <c r="A11" s="38" t="s">
        <v>392</v>
      </c>
      <c r="B11" s="15" t="s">
        <v>144</v>
      </c>
      <c r="C11" s="63" t="str">
        <f>VLOOKUP(A11,Planilha1!A8:C351,3,0)</f>
        <v>8.088</v>
      </c>
      <c r="D11" s="63" t="str">
        <f>VLOOKUP(+A11,Planilha2!A78:C218,3,0)</f>
        <v>17.239</v>
      </c>
      <c r="E11" s="63">
        <f>VLOOKUP(+A11,Planilha3!A77:C217,3,0)</f>
        <v>0</v>
      </c>
      <c r="F11" s="69">
        <f>VLOOKUP(+A11,'31_12_2024'!A84:C220,3,0)</f>
        <v>0</v>
      </c>
    </row>
    <row r="12" spans="1:8" s="4" customFormat="1" x14ac:dyDescent="0.25">
      <c r="A12" s="38" t="s">
        <v>393</v>
      </c>
      <c r="B12" s="15" t="s">
        <v>145</v>
      </c>
      <c r="C12" s="64">
        <f>+C13+C14</f>
        <v>90819</v>
      </c>
      <c r="D12" s="64">
        <f>+D13+D14</f>
        <v>123160</v>
      </c>
      <c r="E12" s="64">
        <f>+E13+E14</f>
        <v>0</v>
      </c>
      <c r="F12" s="64">
        <f>+F13+F14</f>
        <v>0</v>
      </c>
    </row>
    <row r="13" spans="1:8" s="4" customFormat="1" x14ac:dyDescent="0.25">
      <c r="A13" s="38" t="s">
        <v>394</v>
      </c>
      <c r="B13" s="15" t="s">
        <v>146</v>
      </c>
      <c r="C13" s="63" t="str">
        <f>VLOOKUP(A13,Planilha1!A10:C353,3,0)</f>
        <v>90.819</v>
      </c>
      <c r="D13" s="63" t="str">
        <f>VLOOKUP(+A13,Planilha2!A80:C220,3,0)</f>
        <v>123.160</v>
      </c>
      <c r="E13" s="63">
        <f>VLOOKUP(+A13,Planilha3!A79:C219,3,0)</f>
        <v>0</v>
      </c>
      <c r="F13" s="69">
        <f>VLOOKUP(+A13,'31_12_2024'!A86:C222,3,0)</f>
        <v>0</v>
      </c>
    </row>
    <row r="14" spans="1:8" x14ac:dyDescent="0.25">
      <c r="A14" s="38" t="s">
        <v>395</v>
      </c>
      <c r="B14" s="15" t="s">
        <v>147</v>
      </c>
      <c r="C14" s="63"/>
      <c r="D14" s="63"/>
      <c r="E14" s="63"/>
      <c r="F14" s="69"/>
    </row>
    <row r="15" spans="1:8" x14ac:dyDescent="0.25">
      <c r="A15" s="38" t="s">
        <v>396</v>
      </c>
      <c r="B15" s="15" t="s">
        <v>148</v>
      </c>
      <c r="C15" s="64">
        <f>+C16+C27+C29</f>
        <v>19742</v>
      </c>
      <c r="D15" s="64">
        <f t="shared" ref="D15:E15" si="1">+D16+D27+D29</f>
        <v>25381</v>
      </c>
      <c r="E15" s="64">
        <f t="shared" si="1"/>
        <v>0</v>
      </c>
      <c r="F15" s="64">
        <f t="shared" ref="F15" si="2">+F16+F27+F29</f>
        <v>0</v>
      </c>
    </row>
    <row r="16" spans="1:8" x14ac:dyDescent="0.25">
      <c r="A16" s="38" t="s">
        <v>397</v>
      </c>
      <c r="B16" s="15" t="s">
        <v>149</v>
      </c>
      <c r="C16" s="64">
        <f t="shared" ref="C16:E16" si="3">+C17+C18+C19+C20+C21+C22+C23+C24+C25+C26</f>
        <v>16824</v>
      </c>
      <c r="D16" s="64">
        <f t="shared" si="3"/>
        <v>21894</v>
      </c>
      <c r="E16" s="64">
        <f t="shared" si="3"/>
        <v>0</v>
      </c>
      <c r="F16" s="64">
        <f>+F17+F18+F19+F20+F21+F22+F23+F24+F25+F26</f>
        <v>0</v>
      </c>
    </row>
    <row r="17" spans="1:6" x14ac:dyDescent="0.25">
      <c r="A17" s="38" t="s">
        <v>398</v>
      </c>
      <c r="B17" s="15" t="s">
        <v>150</v>
      </c>
      <c r="C17" s="63" t="str">
        <f>VLOOKUP(A17,Planilha1!A14:C357,3,0)</f>
        <v>2.788</v>
      </c>
      <c r="D17" s="63" t="str">
        <f>VLOOKUP(+A17,Planilha2!A84:C224,3,0)</f>
        <v>6.143</v>
      </c>
      <c r="E17" s="63">
        <f>VLOOKUP(+A17,Planilha3!A83:C223,3,0)</f>
        <v>0</v>
      </c>
      <c r="F17" s="69">
        <f>VLOOKUP(+A17,'31_12_2024'!A90:C226,3,0)</f>
        <v>0</v>
      </c>
    </row>
    <row r="18" spans="1:6" x14ac:dyDescent="0.25">
      <c r="A18" s="38" t="s">
        <v>399</v>
      </c>
      <c r="B18" s="15" t="s">
        <v>151</v>
      </c>
      <c r="C18" s="63" t="str">
        <f>VLOOKUP(A18,Planilha1!A15:C358,3,0)</f>
        <v>7.191</v>
      </c>
      <c r="D18" s="63" t="str">
        <f>VLOOKUP(+A18,Planilha2!A85:C225,3,0)</f>
        <v>8.638</v>
      </c>
      <c r="E18" s="63">
        <f>VLOOKUP(+A18,Planilha3!A84:C224,3,0)</f>
        <v>0</v>
      </c>
      <c r="F18" s="69">
        <f>VLOOKUP(+A18,'31_12_2024'!A91:C227,3,0)</f>
        <v>0</v>
      </c>
    </row>
    <row r="19" spans="1:6" x14ac:dyDescent="0.25">
      <c r="A19" s="38" t="s">
        <v>400</v>
      </c>
      <c r="B19" s="15" t="s">
        <v>152</v>
      </c>
      <c r="C19" s="63" t="str">
        <f>VLOOKUP(A19,Planilha1!A16:C359,3,0)</f>
        <v>4.774</v>
      </c>
      <c r="D19" s="63" t="str">
        <f>VLOOKUP(+A19,Planilha2!A86:C226,3,0)</f>
        <v>4.899</v>
      </c>
      <c r="E19" s="63">
        <f>VLOOKUP(+A19,Planilha3!A85:C225,3,0)</f>
        <v>0</v>
      </c>
      <c r="F19" s="69">
        <f>VLOOKUP(+A19,'31_12_2024'!A92:C228,3,0)</f>
        <v>0</v>
      </c>
    </row>
    <row r="20" spans="1:6" x14ac:dyDescent="0.25">
      <c r="A20" s="38" t="s">
        <v>401</v>
      </c>
      <c r="B20" s="15" t="s">
        <v>153</v>
      </c>
      <c r="C20" s="63" t="str">
        <f>VLOOKUP(A20,Planilha1!A17:C360,3,0)</f>
        <v>1.034</v>
      </c>
      <c r="D20" s="63" t="str">
        <f>VLOOKUP(+A20,Planilha2!A87:C227,3,0)</f>
        <v>1.061</v>
      </c>
      <c r="E20" s="63">
        <f>VLOOKUP(+A20,Planilha3!A86:C226,3,0)</f>
        <v>0</v>
      </c>
      <c r="F20" s="69">
        <f>VLOOKUP(+A20,'31_12_2024'!A93:C229,3,0)</f>
        <v>0</v>
      </c>
    </row>
    <row r="21" spans="1:6" x14ac:dyDescent="0.25">
      <c r="A21" s="38" t="s">
        <v>402</v>
      </c>
      <c r="B21" s="15" t="s">
        <v>154</v>
      </c>
      <c r="C21" s="63">
        <v>0</v>
      </c>
      <c r="D21" s="63" t="str">
        <f>VLOOKUP(+A21,Planilha2!A88:C228,3,0)</f>
        <v>0</v>
      </c>
      <c r="E21" s="63">
        <f>VLOOKUP(+A21,Planilha3!A87:C227,3,0)</f>
        <v>0</v>
      </c>
      <c r="F21" s="69">
        <f>VLOOKUP(+A21,'31_12_2024'!A94:C230,3,0)</f>
        <v>0</v>
      </c>
    </row>
    <row r="22" spans="1:6" s="4" customFormat="1" x14ac:dyDescent="0.25">
      <c r="A22" s="38" t="s">
        <v>403</v>
      </c>
      <c r="B22" s="15" t="s">
        <v>155</v>
      </c>
      <c r="C22" s="63" t="str">
        <f>VLOOKUP(A22,Planilha1!A19:C362,3,0)</f>
        <v>669</v>
      </c>
      <c r="D22" s="63" t="str">
        <f>VLOOKUP(+A22,Planilha2!A89:C229,3,0)</f>
        <v>744</v>
      </c>
      <c r="E22" s="63">
        <f>VLOOKUP(+A22,Planilha3!A88:C228,3,0)</f>
        <v>0</v>
      </c>
      <c r="F22" s="69">
        <f>VLOOKUP(+A22,'31_12_2024'!A95:C231,3,0)</f>
        <v>0</v>
      </c>
    </row>
    <row r="23" spans="1:6" s="4" customFormat="1" x14ac:dyDescent="0.25">
      <c r="A23" s="38" t="s">
        <v>404</v>
      </c>
      <c r="B23" s="15" t="s">
        <v>156</v>
      </c>
      <c r="C23" s="63" t="str">
        <f>VLOOKUP(A23,Planilha1!A20:C363,3,0)</f>
        <v>145</v>
      </c>
      <c r="D23" s="63" t="str">
        <f>VLOOKUP(+A23,Planilha2!A90:C230,3,0)</f>
        <v>161</v>
      </c>
      <c r="E23" s="63">
        <f>VLOOKUP(+A23,Planilha3!A89:C229,3,0)</f>
        <v>0</v>
      </c>
      <c r="F23" s="69">
        <f>VLOOKUP(+A23,'31_12_2024'!A96:C232,3,0)</f>
        <v>0</v>
      </c>
    </row>
    <row r="24" spans="1:6" x14ac:dyDescent="0.25">
      <c r="A24" s="38" t="s">
        <v>405</v>
      </c>
      <c r="B24" s="15" t="s">
        <v>157</v>
      </c>
      <c r="C24" s="63" t="str">
        <f>VLOOKUP(A24,Planilha1!A21:C364,3,0)</f>
        <v>223</v>
      </c>
      <c r="D24" s="63" t="str">
        <f>VLOOKUP(+A24,Planilha2!A91:C231,3,0)</f>
        <v>248</v>
      </c>
      <c r="E24" s="63">
        <f>VLOOKUP(+A24,Planilha3!A90:C230,3,0)</f>
        <v>0</v>
      </c>
      <c r="F24" s="69">
        <f>VLOOKUP(+A24,'31_12_2024'!A97:C233,3,0)</f>
        <v>0</v>
      </c>
    </row>
    <row r="25" spans="1:6" s="4" customFormat="1" x14ac:dyDescent="0.25">
      <c r="A25" s="38" t="s">
        <v>406</v>
      </c>
      <c r="B25" s="15" t="s">
        <v>234</v>
      </c>
      <c r="C25" s="63" t="str">
        <f>VLOOKUP(A25,Planilha1!A22:C365,3,0)</f>
        <v>0</v>
      </c>
      <c r="D25" s="63" t="str">
        <f>VLOOKUP(+A25,Planilha2!A92:C232,3,0)</f>
        <v>0</v>
      </c>
      <c r="E25" s="63">
        <f>VLOOKUP(+A25,Planilha3!A91:C231,3,0)</f>
        <v>0</v>
      </c>
      <c r="F25" s="69">
        <f>VLOOKUP(+A25,'31_12_2024'!A98:C234,3,0)</f>
        <v>0</v>
      </c>
    </row>
    <row r="26" spans="1:6" s="4" customFormat="1" x14ac:dyDescent="0.25">
      <c r="A26" s="38" t="s">
        <v>407</v>
      </c>
      <c r="B26" s="15" t="s">
        <v>304</v>
      </c>
      <c r="C26" s="63" t="str">
        <f>VLOOKUP(A26,Planilha1!A23:C366,3,0)</f>
        <v>0</v>
      </c>
      <c r="D26" s="63" t="str">
        <f>VLOOKUP(+A26,Planilha2!A93:C233,3,0)</f>
        <v>0</v>
      </c>
      <c r="E26" s="63">
        <f>VLOOKUP(+A26,Planilha3!A92:C232,3,0)</f>
        <v>0</v>
      </c>
      <c r="F26" s="69">
        <f>VLOOKUP(+A26,'31_12_2024'!A99:C235,3,0)</f>
        <v>0</v>
      </c>
    </row>
    <row r="27" spans="1:6" s="4" customFormat="1" x14ac:dyDescent="0.25">
      <c r="A27" s="38" t="s">
        <v>408</v>
      </c>
      <c r="B27" s="15" t="s">
        <v>158</v>
      </c>
      <c r="C27" s="64" t="str">
        <f>+C28</f>
        <v>0</v>
      </c>
      <c r="D27" s="64" t="str">
        <f>+D28</f>
        <v>0</v>
      </c>
      <c r="E27" s="71" t="str">
        <f>+E28</f>
        <v>0</v>
      </c>
      <c r="F27" s="64">
        <f>+F28</f>
        <v>0</v>
      </c>
    </row>
    <row r="28" spans="1:6" s="4" customFormat="1" x14ac:dyDescent="0.25">
      <c r="A28" s="38" t="s">
        <v>409</v>
      </c>
      <c r="B28" s="15" t="s">
        <v>159</v>
      </c>
      <c r="C28" s="63" t="str">
        <f>VLOOKUP(A28,Planilha1!A25:C368,3,0)</f>
        <v>0</v>
      </c>
      <c r="D28" s="63" t="str">
        <f>VLOOKUP(+A28,Planilha2!A95:C235,3,0)</f>
        <v>0</v>
      </c>
      <c r="E28" s="63" t="str">
        <f>VLOOKUP(+A28,Planilha2!A95:C235,3,0)</f>
        <v>0</v>
      </c>
      <c r="F28" s="69">
        <f>VLOOKUP(+A28,'31_12_2024'!A101:C237,3,0)</f>
        <v>0</v>
      </c>
    </row>
    <row r="29" spans="1:6" s="4" customFormat="1" x14ac:dyDescent="0.25">
      <c r="A29" s="38" t="s">
        <v>410</v>
      </c>
      <c r="B29" s="15" t="s">
        <v>160</v>
      </c>
      <c r="C29" s="64">
        <f>+C30+C31+C32</f>
        <v>2918</v>
      </c>
      <c r="D29" s="64">
        <f>+D30+D31+D32</f>
        <v>3487</v>
      </c>
      <c r="E29" s="64">
        <f>+E30+E31+E32</f>
        <v>0</v>
      </c>
      <c r="F29" s="64">
        <f>+F30+F31+F32</f>
        <v>0</v>
      </c>
    </row>
    <row r="30" spans="1:6" x14ac:dyDescent="0.25">
      <c r="A30" s="38" t="s">
        <v>411</v>
      </c>
      <c r="B30" s="15" t="s">
        <v>161</v>
      </c>
      <c r="C30" s="63" t="str">
        <f>VLOOKUP(A30,Planilha1!A27:C370,3,0)</f>
        <v>12</v>
      </c>
      <c r="D30" s="63"/>
      <c r="E30" s="70"/>
      <c r="F30" s="69"/>
    </row>
    <row r="31" spans="1:6" x14ac:dyDescent="0.25">
      <c r="A31" s="38" t="s">
        <v>412</v>
      </c>
      <c r="B31" s="15" t="s">
        <v>162</v>
      </c>
      <c r="C31" s="63" t="str">
        <f>VLOOKUP(A31,Planilha1!A28:C371,3,0)</f>
        <v>1.356</v>
      </c>
      <c r="D31" s="63" t="str">
        <f>VLOOKUP(+A31,Planilha2!A98:C238,3,0)</f>
        <v>1.349</v>
      </c>
      <c r="E31" s="63">
        <f>VLOOKUP(+A31,Planilha3!A97:C237,3,0)</f>
        <v>0</v>
      </c>
      <c r="F31" s="69">
        <f>VLOOKUP(+A31,'31_12_2024'!A104:C240,3,0)</f>
        <v>0</v>
      </c>
    </row>
    <row r="32" spans="1:6" s="4" customFormat="1" x14ac:dyDescent="0.25">
      <c r="A32" s="38" t="s">
        <v>413</v>
      </c>
      <c r="B32" s="15" t="s">
        <v>163</v>
      </c>
      <c r="C32" s="63" t="str">
        <f>VLOOKUP(A32,Planilha1!A29:C372,3,0)</f>
        <v>1.550</v>
      </c>
      <c r="D32" s="63" t="str">
        <f>VLOOKUP(+A32,Planilha2!A99:C239,3,0)</f>
        <v>2.138</v>
      </c>
      <c r="E32" s="63">
        <f>VLOOKUP(+A32,Planilha3!A98:C238,3,0)</f>
        <v>0</v>
      </c>
      <c r="F32" s="69">
        <f>VLOOKUP(+A32,'31_12_2024'!A105:C241,3,0)</f>
        <v>0</v>
      </c>
    </row>
    <row r="33" spans="1:6" s="4" customFormat="1" x14ac:dyDescent="0.25">
      <c r="A33" s="38" t="s">
        <v>414</v>
      </c>
      <c r="B33" s="15" t="s">
        <v>164</v>
      </c>
      <c r="C33" s="64">
        <f>+C34+C38</f>
        <v>267788</v>
      </c>
      <c r="D33" s="64">
        <f>+D34+D38</f>
        <v>302413</v>
      </c>
      <c r="E33" s="64">
        <f>+E34+E38</f>
        <v>0</v>
      </c>
      <c r="F33" s="64">
        <f>+F34+F38</f>
        <v>0</v>
      </c>
    </row>
    <row r="34" spans="1:6" s="4" customFormat="1" x14ac:dyDescent="0.25">
      <c r="A34" s="37" t="s">
        <v>415</v>
      </c>
      <c r="B34" s="5" t="s">
        <v>164</v>
      </c>
      <c r="C34" s="64" t="str">
        <f>+C35</f>
        <v>238.140</v>
      </c>
      <c r="D34" s="64" t="str">
        <f>+D35</f>
        <v>271.956</v>
      </c>
      <c r="E34" s="64">
        <f>+E35</f>
        <v>0</v>
      </c>
      <c r="F34" s="64">
        <f>+F35</f>
        <v>0</v>
      </c>
    </row>
    <row r="35" spans="1:6" s="4" customFormat="1" x14ac:dyDescent="0.25">
      <c r="A35" s="37" t="s">
        <v>416</v>
      </c>
      <c r="B35" s="5" t="s">
        <v>165</v>
      </c>
      <c r="C35" s="63" t="str">
        <f>VLOOKUP(A35,Planilha1!A32:C375,3,0)</f>
        <v>238.140</v>
      </c>
      <c r="D35" s="63" t="str">
        <f>VLOOKUP(+A35,Planilha2!A102:C242,3,0)</f>
        <v>271.956</v>
      </c>
      <c r="E35" s="63">
        <f>VLOOKUP(+A35,Planilha3!A101:C241,3,0)</f>
        <v>0</v>
      </c>
      <c r="F35" s="69">
        <f>VLOOKUP(+A35,'31_12_2024'!A108:C244,3,0)</f>
        <v>0</v>
      </c>
    </row>
    <row r="36" spans="1:6" s="4" customFormat="1" x14ac:dyDescent="0.25">
      <c r="A36" s="37" t="s">
        <v>417</v>
      </c>
      <c r="B36" s="18" t="s">
        <v>166</v>
      </c>
      <c r="C36" s="63"/>
      <c r="D36" s="63"/>
      <c r="E36" s="63">
        <f>VLOOKUP(+A36,Planilha3!A102:C242,3,0)</f>
        <v>0</v>
      </c>
      <c r="F36" s="69">
        <f>VLOOKUP(+A36,'31_12_2024'!A109:C245,3,0)</f>
        <v>0</v>
      </c>
    </row>
    <row r="37" spans="1:6" s="4" customFormat="1" x14ac:dyDescent="0.25">
      <c r="A37" s="37" t="s">
        <v>418</v>
      </c>
      <c r="B37" s="18" t="s">
        <v>167</v>
      </c>
      <c r="C37" s="63"/>
      <c r="D37" s="63"/>
      <c r="E37" s="63">
        <f>VLOOKUP(+A37,Planilha3!A103:C243,3,0)</f>
        <v>0</v>
      </c>
      <c r="F37" s="69">
        <f>VLOOKUP(+A37,'31_12_2024'!A110:C246,3,0)</f>
        <v>0</v>
      </c>
    </row>
    <row r="38" spans="1:6" s="4" customFormat="1" x14ac:dyDescent="0.25">
      <c r="A38" s="37" t="s">
        <v>419</v>
      </c>
      <c r="B38" s="18" t="s">
        <v>168</v>
      </c>
      <c r="C38" s="63" t="str">
        <f>VLOOKUP(A38,Planilha1!A35:C378,3,0)</f>
        <v>29.648</v>
      </c>
      <c r="D38" s="63" t="str">
        <f>VLOOKUP(+A38,Planilha2!A105:C245,3,0)</f>
        <v>30.457</v>
      </c>
      <c r="E38" s="63">
        <f>VLOOKUP(+A38,Planilha3!A104:C244,3,0)</f>
        <v>0</v>
      </c>
      <c r="F38" s="69">
        <f>VLOOKUP(+A38,'31_12_2024'!A111:C247,3,0)</f>
        <v>0</v>
      </c>
    </row>
    <row r="39" spans="1:6" s="4" customFormat="1" x14ac:dyDescent="0.25">
      <c r="A39" s="37" t="s">
        <v>420</v>
      </c>
      <c r="B39" s="18" t="s">
        <v>169</v>
      </c>
      <c r="C39" s="64">
        <f>+C45</f>
        <v>19708</v>
      </c>
      <c r="D39" s="64">
        <f>+D45</f>
        <v>20406</v>
      </c>
      <c r="E39" s="64">
        <f>+E45</f>
        <v>0</v>
      </c>
      <c r="F39" s="64">
        <f>+F45</f>
        <v>0</v>
      </c>
    </row>
    <row r="40" spans="1:6" s="4" customFormat="1" x14ac:dyDescent="0.25">
      <c r="A40" s="37" t="s">
        <v>421</v>
      </c>
      <c r="B40" s="18" t="s">
        <v>170</v>
      </c>
      <c r="C40" s="63">
        <v>0</v>
      </c>
      <c r="D40" s="63">
        <v>0</v>
      </c>
      <c r="E40" s="63">
        <v>0</v>
      </c>
      <c r="F40" s="69">
        <f>VLOOKUP(+A40,'31_12_2024'!A113:C249,3,0)</f>
        <v>0</v>
      </c>
    </row>
    <row r="41" spans="1:6" s="4" customFormat="1" x14ac:dyDescent="0.25">
      <c r="A41" s="37" t="s">
        <v>422</v>
      </c>
      <c r="B41" s="18" t="s">
        <v>171</v>
      </c>
      <c r="C41" s="63">
        <v>0</v>
      </c>
      <c r="D41" s="63">
        <v>0</v>
      </c>
      <c r="E41" s="63">
        <v>0</v>
      </c>
      <c r="F41" s="69">
        <f>VLOOKUP(+A41,'31_12_2024'!A114:C250,3,0)</f>
        <v>0</v>
      </c>
    </row>
    <row r="42" spans="1:6" s="4" customFormat="1" x14ac:dyDescent="0.25">
      <c r="A42" s="37" t="s">
        <v>423</v>
      </c>
      <c r="B42" s="18" t="s">
        <v>172</v>
      </c>
      <c r="C42" s="63">
        <v>0</v>
      </c>
      <c r="D42" s="63">
        <v>0</v>
      </c>
      <c r="E42" s="63">
        <v>0</v>
      </c>
      <c r="F42" s="69">
        <f>VLOOKUP(+A42,'31_12_2024'!A115:C251,3,0)</f>
        <v>0</v>
      </c>
    </row>
    <row r="43" spans="1:6" s="4" customFormat="1" x14ac:dyDescent="0.25">
      <c r="A43" s="37" t="s">
        <v>424</v>
      </c>
      <c r="B43" s="18" t="s">
        <v>173</v>
      </c>
      <c r="C43" s="63">
        <v>0</v>
      </c>
      <c r="D43" s="63">
        <v>0</v>
      </c>
      <c r="E43" s="63">
        <v>0</v>
      </c>
      <c r="F43" s="69">
        <f>VLOOKUP(+A43,'31_12_2024'!A116:C252,3,0)</f>
        <v>0</v>
      </c>
    </row>
    <row r="44" spans="1:6" s="4" customFormat="1" x14ac:dyDescent="0.25">
      <c r="A44" s="37" t="s">
        <v>425</v>
      </c>
      <c r="B44" s="18" t="s">
        <v>174</v>
      </c>
      <c r="C44" s="63">
        <v>0</v>
      </c>
      <c r="D44" s="63">
        <v>0</v>
      </c>
      <c r="E44" s="63">
        <v>0</v>
      </c>
      <c r="F44" s="69">
        <f>VLOOKUP(+A44,'31_12_2024'!A117:C253,3,0)</f>
        <v>0</v>
      </c>
    </row>
    <row r="45" spans="1:6" s="4" customFormat="1" x14ac:dyDescent="0.25">
      <c r="A45" s="38" t="s">
        <v>426</v>
      </c>
      <c r="B45" s="15" t="s">
        <v>105</v>
      </c>
      <c r="C45" s="64">
        <f>+C46+C47+C48+C49+C50+C51+C52+C53+C54+C55+C56+C57+C58</f>
        <v>19708</v>
      </c>
      <c r="D45" s="64">
        <f>+D46+D47+D48+D49+D50+D51+D52+D53+D54+D55+D56+D57+D58</f>
        <v>20406</v>
      </c>
      <c r="E45" s="64">
        <f>+E46+E47+E48+E49+E50+E51+E52+E53+E54+E55+E56+E57+E58</f>
        <v>0</v>
      </c>
      <c r="F45" s="64">
        <f>+F46+F47+F48+F49+F50+F51+F52+F53+F54+F55+F56+F57+F58</f>
        <v>0</v>
      </c>
    </row>
    <row r="46" spans="1:6" s="4" customFormat="1" x14ac:dyDescent="0.25">
      <c r="A46" s="38" t="s">
        <v>427</v>
      </c>
      <c r="B46" s="15" t="s">
        <v>175</v>
      </c>
      <c r="C46" s="63" t="str">
        <f>VLOOKUP(A46,Planilha1!A43:C386,3,0)</f>
        <v>0</v>
      </c>
      <c r="D46" s="63" t="str">
        <f>VLOOKUP(+A46,Planilha2!A113:C253,3,0)</f>
        <v>0</v>
      </c>
      <c r="E46" s="63">
        <f>VLOOKUP(+A46,Planilha3!A112:C252,3,0)</f>
        <v>0</v>
      </c>
      <c r="F46" s="69">
        <f>VLOOKUP(+A46,'31_12_2024'!A119:C255,3,0)</f>
        <v>0</v>
      </c>
    </row>
    <row r="47" spans="1:6" s="4" customFormat="1" x14ac:dyDescent="0.25">
      <c r="A47" s="38" t="s">
        <v>428</v>
      </c>
      <c r="B47" s="15" t="s">
        <v>176</v>
      </c>
      <c r="C47" s="63"/>
      <c r="D47" s="63" t="str">
        <f>VLOOKUP(+A47,Planilha2!A114:C254,3,0)</f>
        <v>0</v>
      </c>
      <c r="E47" s="63">
        <f>VLOOKUP(+A47,Planilha3!A113:C253,3,0)</f>
        <v>0</v>
      </c>
      <c r="F47" s="69">
        <f>VLOOKUP(+A47,'31_12_2024'!A120:C256,3,0)</f>
        <v>0</v>
      </c>
    </row>
    <row r="48" spans="1:6" s="4" customFormat="1" x14ac:dyDescent="0.25">
      <c r="A48" s="37" t="s">
        <v>429</v>
      </c>
      <c r="B48" s="5" t="s">
        <v>177</v>
      </c>
      <c r="C48" s="63"/>
      <c r="D48" s="63" t="str">
        <f>VLOOKUP(+A48,Planilha2!A115:C255,3,0)</f>
        <v>0</v>
      </c>
      <c r="E48" s="63">
        <f>VLOOKUP(+A48,Planilha3!A114:C254,3,0)</f>
        <v>0</v>
      </c>
      <c r="F48" s="69">
        <f>VLOOKUP(+A48,'31_12_2024'!A121:C257,3,0)</f>
        <v>0</v>
      </c>
    </row>
    <row r="49" spans="1:6" x14ac:dyDescent="0.25">
      <c r="A49" s="38" t="s">
        <v>430</v>
      </c>
      <c r="B49" s="15" t="s">
        <v>235</v>
      </c>
      <c r="C49" s="63"/>
      <c r="D49" s="63" t="str">
        <f>VLOOKUP(+A49,Planilha2!A116:C256,3,0)</f>
        <v>0</v>
      </c>
      <c r="E49" s="63">
        <f>VLOOKUP(+A49,Planilha3!A115:C255,3,0)</f>
        <v>0</v>
      </c>
      <c r="F49" s="69">
        <f>VLOOKUP(+A49,'31_12_2024'!A122:C258,3,0)</f>
        <v>0</v>
      </c>
    </row>
    <row r="50" spans="1:6" s="4" customFormat="1" x14ac:dyDescent="0.25">
      <c r="A50" s="38" t="s">
        <v>431</v>
      </c>
      <c r="B50" s="15" t="s">
        <v>178</v>
      </c>
      <c r="C50" s="63" t="str">
        <f>VLOOKUP(A50,Planilha1!A47:C390,3,0)</f>
        <v>604</v>
      </c>
      <c r="D50" s="63" t="str">
        <f>VLOOKUP(+A50,Planilha2!A117:C257,3,0)</f>
        <v>348</v>
      </c>
      <c r="E50" s="63">
        <f>VLOOKUP(+A50,Planilha3!A116:C256,3,0)</f>
        <v>0</v>
      </c>
      <c r="F50" s="69">
        <f>VLOOKUP(+A50,'31_12_2024'!A123:C259,3,0)</f>
        <v>0</v>
      </c>
    </row>
    <row r="51" spans="1:6" s="4" customFormat="1" x14ac:dyDescent="0.25">
      <c r="A51" s="38" t="s">
        <v>432</v>
      </c>
      <c r="B51" s="15" t="s">
        <v>179</v>
      </c>
      <c r="C51" s="63" t="str">
        <f>VLOOKUP(A51,Planilha1!A48:C391,3,0)</f>
        <v>2.652</v>
      </c>
      <c r="D51" s="63" t="str">
        <f>VLOOKUP(+A51,Planilha2!A118:C258,3,0)</f>
        <v>2.714</v>
      </c>
      <c r="E51" s="63">
        <f>VLOOKUP(+A51,Planilha3!A117:C257,3,0)</f>
        <v>0</v>
      </c>
      <c r="F51" s="69">
        <f>VLOOKUP(+A51,'31_12_2024'!A124:C260,3,0)</f>
        <v>0</v>
      </c>
    </row>
    <row r="52" spans="1:6" s="4" customFormat="1" x14ac:dyDescent="0.25">
      <c r="A52" s="38" t="s">
        <v>433</v>
      </c>
      <c r="B52" s="15" t="s">
        <v>180</v>
      </c>
      <c r="C52" s="63" t="str">
        <f>VLOOKUP(A52,Planilha1!A49:C392,3,0)</f>
        <v>700</v>
      </c>
      <c r="D52" s="63" t="str">
        <f>VLOOKUP(+A52,Planilha2!A119:C259,3,0)</f>
        <v>733</v>
      </c>
      <c r="E52" s="63">
        <f>VLOOKUP(+A52,Planilha3!A118:C258,3,0)</f>
        <v>0</v>
      </c>
      <c r="F52" s="69">
        <f>VLOOKUP(+A52,'31_12_2024'!A125:C261,3,0)</f>
        <v>0</v>
      </c>
    </row>
    <row r="53" spans="1:6" s="4" customFormat="1" x14ac:dyDescent="0.25">
      <c r="A53" s="38" t="s">
        <v>434</v>
      </c>
      <c r="B53" s="15" t="s">
        <v>181</v>
      </c>
      <c r="C53" s="63" t="str">
        <f>VLOOKUP(A53,Planilha1!A50:C393,3,0)</f>
        <v>691</v>
      </c>
      <c r="D53" s="63" t="str">
        <f>VLOOKUP(+A53,Planilha2!A120:C260,3,0)</f>
        <v>691</v>
      </c>
      <c r="E53" s="63">
        <f>VLOOKUP(+A53,Planilha3!A119:C259,3,0)</f>
        <v>0</v>
      </c>
      <c r="F53" s="69">
        <f>VLOOKUP(+A53,'31_12_2024'!A126:C262,3,0)</f>
        <v>0</v>
      </c>
    </row>
    <row r="54" spans="1:6" s="4" customFormat="1" x14ac:dyDescent="0.25">
      <c r="A54" s="38" t="s">
        <v>435</v>
      </c>
      <c r="B54" s="15" t="s">
        <v>182</v>
      </c>
      <c r="C54" s="63" t="str">
        <f>VLOOKUP(A54,Planilha1!A51:C394,3,0)</f>
        <v>977</v>
      </c>
      <c r="D54" s="63" t="str">
        <f>VLOOKUP(+A54,Planilha2!A121:C261,3,0)</f>
        <v>1.010</v>
      </c>
      <c r="E54" s="63">
        <f>VLOOKUP(+A54,Planilha3!A120:C260,3,0)</f>
        <v>0</v>
      </c>
      <c r="F54" s="69">
        <f>VLOOKUP(+A54,'31_12_2024'!A127:C263,3,0)</f>
        <v>0</v>
      </c>
    </row>
    <row r="55" spans="1:6" s="4" customFormat="1" x14ac:dyDescent="0.25">
      <c r="A55" s="38" t="s">
        <v>436</v>
      </c>
      <c r="B55" s="15" t="s">
        <v>183</v>
      </c>
      <c r="C55" s="63" t="str">
        <f>VLOOKUP(A55,Planilha1!A52:C395,3,0)</f>
        <v>9.048</v>
      </c>
      <c r="D55" s="63" t="str">
        <f>VLOOKUP(+A55,Planilha2!A122:C262,3,0)</f>
        <v>8.791</v>
      </c>
      <c r="E55" s="63">
        <f>VLOOKUP(+A55,Planilha3!A121:C261,3,0)</f>
        <v>0</v>
      </c>
      <c r="F55" s="69">
        <f>VLOOKUP(+A55,'31_12_2024'!A128:C264,3,0)</f>
        <v>0</v>
      </c>
    </row>
    <row r="56" spans="1:6" s="4" customFormat="1" x14ac:dyDescent="0.25">
      <c r="A56" s="38" t="s">
        <v>437</v>
      </c>
      <c r="B56" s="15" t="s">
        <v>184</v>
      </c>
      <c r="C56" s="63" t="str">
        <f>VLOOKUP(A56,Planilha1!A53:C396,3,0)</f>
        <v>465</v>
      </c>
      <c r="D56" s="63" t="str">
        <f>VLOOKUP(+A56,Planilha2!A123:C263,3,0)</f>
        <v>1.446</v>
      </c>
      <c r="E56" s="63">
        <f>VLOOKUP(+A56,Planilha3!A122:C262,3,0)</f>
        <v>0</v>
      </c>
      <c r="F56" s="69">
        <f>VLOOKUP(+A56,'31_12_2024'!A129:C265,3,0)</f>
        <v>0</v>
      </c>
    </row>
    <row r="57" spans="1:6" s="4" customFormat="1" x14ac:dyDescent="0.25">
      <c r="A57" s="38" t="s">
        <v>438</v>
      </c>
      <c r="B57" s="15" t="s">
        <v>236</v>
      </c>
      <c r="C57" s="63" t="str">
        <f>VLOOKUP(A57,Planilha1!A54:C397,3,0)</f>
        <v>1.752</v>
      </c>
      <c r="D57" s="63" t="str">
        <f>VLOOKUP(+A57,Planilha2!A124:C264,3,0)</f>
        <v>1.745</v>
      </c>
      <c r="E57" s="63">
        <f>VLOOKUP(+A57,Planilha3!A123:C263,3,0)</f>
        <v>0</v>
      </c>
      <c r="F57" s="69">
        <f>VLOOKUP(+A57,'31_12_2024'!A130:C266,3,0)</f>
        <v>0</v>
      </c>
    </row>
    <row r="58" spans="1:6" s="4" customFormat="1" x14ac:dyDescent="0.25">
      <c r="A58" s="43" t="s">
        <v>439</v>
      </c>
      <c r="B58" s="4" t="s">
        <v>185</v>
      </c>
      <c r="C58" s="63" t="str">
        <f>VLOOKUP(A58,Planilha1!A55:C398,3,0)</f>
        <v>2.819</v>
      </c>
      <c r="D58" s="63" t="str">
        <f>VLOOKUP(+A58,Planilha2!A125:C265,3,0)</f>
        <v>2.928</v>
      </c>
      <c r="E58" s="63">
        <f>VLOOKUP(+A58,Planilha3!A124:C264,3,0)</f>
        <v>0</v>
      </c>
      <c r="F58" s="69">
        <f>VLOOKUP(+A58,'31_12_2024'!A131:C267,3,0)</f>
        <v>0</v>
      </c>
    </row>
    <row r="59" spans="1:6" s="4" customFormat="1" x14ac:dyDescent="0.25">
      <c r="A59" s="38" t="s">
        <v>440</v>
      </c>
      <c r="B59" s="15" t="s">
        <v>186</v>
      </c>
      <c r="C59" s="64">
        <f>+C60+C65</f>
        <v>41543</v>
      </c>
      <c r="D59" s="64">
        <f t="shared" ref="D59:E59" si="4">+D60+D65</f>
        <v>13404</v>
      </c>
      <c r="E59" s="64">
        <f t="shared" si="4"/>
        <v>0</v>
      </c>
      <c r="F59" s="64">
        <f t="shared" ref="F59" si="5">+F60+F65</f>
        <v>0</v>
      </c>
    </row>
    <row r="60" spans="1:6" s="4" customFormat="1" x14ac:dyDescent="0.25">
      <c r="A60" s="38" t="s">
        <v>441</v>
      </c>
      <c r="B60" s="15" t="s">
        <v>187</v>
      </c>
      <c r="C60" s="66">
        <f>C61+C62+C63+C64</f>
        <v>41543</v>
      </c>
      <c r="D60" s="66">
        <f t="shared" ref="D60" si="6">D61+D62+D63+D64</f>
        <v>13404</v>
      </c>
      <c r="E60" s="66">
        <f>E61+E62+E63+E64</f>
        <v>0</v>
      </c>
      <c r="F60" s="66">
        <f>F61+F62+F63+F64</f>
        <v>0</v>
      </c>
    </row>
    <row r="61" spans="1:6" s="4" customFormat="1" x14ac:dyDescent="0.25">
      <c r="A61" s="38" t="s">
        <v>442</v>
      </c>
      <c r="B61" s="15" t="s">
        <v>188</v>
      </c>
      <c r="C61" s="63"/>
      <c r="D61" s="63"/>
      <c r="E61" s="63"/>
      <c r="F61" s="69"/>
    </row>
    <row r="62" spans="1:6" s="4" customFormat="1" x14ac:dyDescent="0.25">
      <c r="A62" s="38" t="s">
        <v>443</v>
      </c>
      <c r="B62" s="15" t="s">
        <v>189</v>
      </c>
      <c r="C62" s="63"/>
      <c r="D62" s="63"/>
      <c r="E62" s="63"/>
      <c r="F62" s="69"/>
    </row>
    <row r="63" spans="1:6" s="4" customFormat="1" x14ac:dyDescent="0.25">
      <c r="A63" s="38" t="s">
        <v>444</v>
      </c>
      <c r="B63" s="15" t="s">
        <v>190</v>
      </c>
      <c r="C63" s="63" t="str">
        <f>VLOOKUP(A63,Planilha1!A60:C403,3,0)</f>
        <v>41.543</v>
      </c>
      <c r="D63" s="63" t="str">
        <f>VLOOKUP(+A63,Planilha2!A130:C270,3,0)</f>
        <v>13.404</v>
      </c>
      <c r="E63" s="63">
        <f>VLOOKUP(+A63,Planilha3!A129:C269,3,0)</f>
        <v>0</v>
      </c>
      <c r="F63" s="69">
        <f>VLOOKUP(+A63,'31_12_2024'!A136:C272,3,0)</f>
        <v>0</v>
      </c>
    </row>
    <row r="64" spans="1:6" s="4" customFormat="1" x14ac:dyDescent="0.25">
      <c r="A64" s="38" t="s">
        <v>445</v>
      </c>
      <c r="B64" s="15" t="s">
        <v>191</v>
      </c>
      <c r="C64" s="63"/>
      <c r="D64" s="63"/>
      <c r="E64" s="63"/>
      <c r="F64" s="63"/>
    </row>
    <row r="65" spans="1:8" s="4" customFormat="1" x14ac:dyDescent="0.25">
      <c r="A65" s="38" t="s">
        <v>446</v>
      </c>
      <c r="B65" s="15" t="s">
        <v>192</v>
      </c>
      <c r="C65" s="66">
        <f>C66+C67+C68</f>
        <v>0</v>
      </c>
      <c r="D65" s="66">
        <f t="shared" ref="D65:E65" si="7">D66+D67+D68</f>
        <v>0</v>
      </c>
      <c r="E65" s="66">
        <f t="shared" si="7"/>
        <v>0</v>
      </c>
      <c r="F65" s="66">
        <f t="shared" ref="F65" si="8">F66+F67+F68</f>
        <v>0</v>
      </c>
    </row>
    <row r="66" spans="1:8" s="4" customFormat="1" x14ac:dyDescent="0.25">
      <c r="A66" s="38" t="s">
        <v>447</v>
      </c>
      <c r="B66" s="15" t="s">
        <v>193</v>
      </c>
      <c r="C66" s="63"/>
      <c r="D66" s="63"/>
      <c r="E66" s="63"/>
      <c r="F66" s="63"/>
    </row>
    <row r="67" spans="1:8" s="4" customFormat="1" x14ac:dyDescent="0.25">
      <c r="A67" s="38" t="s">
        <v>448</v>
      </c>
      <c r="B67" s="15" t="s">
        <v>194</v>
      </c>
      <c r="C67" s="63"/>
      <c r="D67" s="63"/>
      <c r="E67" s="63"/>
      <c r="F67" s="63"/>
    </row>
    <row r="68" spans="1:8" s="4" customFormat="1" x14ac:dyDescent="0.25">
      <c r="A68" s="38" t="s">
        <v>449</v>
      </c>
      <c r="B68" s="15" t="s">
        <v>195</v>
      </c>
      <c r="C68" s="63"/>
      <c r="D68" s="63"/>
      <c r="E68" s="63"/>
      <c r="F68" s="63"/>
    </row>
    <row r="69" spans="1:8" s="4" customFormat="1" x14ac:dyDescent="0.25">
      <c r="A69" s="44" t="s">
        <v>450</v>
      </c>
      <c r="B69" s="7" t="s">
        <v>237</v>
      </c>
      <c r="C69" s="66">
        <f>C70+C71</f>
        <v>0</v>
      </c>
      <c r="D69" s="66">
        <f t="shared" ref="D69:E69" si="9">D70+D71</f>
        <v>0</v>
      </c>
      <c r="E69" s="66">
        <f t="shared" si="9"/>
        <v>0</v>
      </c>
      <c r="F69" s="66">
        <f t="shared" ref="F69" si="10">F70+F71</f>
        <v>0</v>
      </c>
    </row>
    <row r="70" spans="1:8" s="4" customFormat="1" x14ac:dyDescent="0.25">
      <c r="A70" s="37" t="s">
        <v>451</v>
      </c>
      <c r="B70" s="5" t="s">
        <v>238</v>
      </c>
      <c r="C70" s="63"/>
      <c r="D70" s="63"/>
      <c r="E70" s="63"/>
      <c r="F70" s="63"/>
    </row>
    <row r="71" spans="1:8" x14ac:dyDescent="0.25">
      <c r="A71" s="38" t="s">
        <v>452</v>
      </c>
      <c r="B71" s="15" t="s">
        <v>196</v>
      </c>
      <c r="C71" s="63"/>
      <c r="D71" s="63"/>
      <c r="E71" s="63"/>
      <c r="F71" s="63"/>
    </row>
    <row r="72" spans="1:8" x14ac:dyDescent="0.25">
      <c r="A72" s="38" t="s">
        <v>453</v>
      </c>
      <c r="B72" s="15" t="s">
        <v>197</v>
      </c>
      <c r="C72" s="64">
        <f>+C73+C79+C93+C95+C105+C108</f>
        <v>1738920</v>
      </c>
      <c r="D72" s="64">
        <f>+D73+D79+D93+D95+D105+D108</f>
        <v>1658378</v>
      </c>
      <c r="E72" s="64">
        <f>+E73+E79+E93+E95+E105+E108</f>
        <v>0</v>
      </c>
      <c r="F72" s="64">
        <f>+F73+F79+F93+F95+F105+F108</f>
        <v>0</v>
      </c>
      <c r="H72" s="59"/>
    </row>
    <row r="73" spans="1:8" s="4" customFormat="1" x14ac:dyDescent="0.25">
      <c r="A73" s="38" t="s">
        <v>454</v>
      </c>
      <c r="B73" s="15" t="s">
        <v>164</v>
      </c>
      <c r="C73" s="64">
        <f>+C74+C78</f>
        <v>1570758</v>
      </c>
      <c r="D73" s="64">
        <f>+D74+D78</f>
        <v>1493703</v>
      </c>
      <c r="E73" s="64">
        <f>+E74+E78</f>
        <v>0</v>
      </c>
      <c r="F73" s="64">
        <f>+F74+F78</f>
        <v>0</v>
      </c>
    </row>
    <row r="74" spans="1:8" s="4" customFormat="1" x14ac:dyDescent="0.25">
      <c r="A74" s="38" t="s">
        <v>455</v>
      </c>
      <c r="B74" s="15" t="s">
        <v>164</v>
      </c>
      <c r="C74" s="64" t="str">
        <f>+C75</f>
        <v>1.492.169</v>
      </c>
      <c r="D74" s="64" t="str">
        <f>+D75</f>
        <v>1.424.197</v>
      </c>
      <c r="E74" s="64">
        <f>+E75</f>
        <v>0</v>
      </c>
      <c r="F74" s="64">
        <f>+F75</f>
        <v>0</v>
      </c>
    </row>
    <row r="75" spans="1:8" s="4" customFormat="1" x14ac:dyDescent="0.25">
      <c r="A75" s="38" t="s">
        <v>456</v>
      </c>
      <c r="B75" s="15" t="s">
        <v>165</v>
      </c>
      <c r="C75" s="63" t="str">
        <f>VLOOKUP(A75,Planilha1!A72:C415,3,0)</f>
        <v>1.492.169</v>
      </c>
      <c r="D75" s="63" t="str">
        <f>VLOOKUP(+A75,Planilha2!A142:C282,3,0)</f>
        <v>1.424.197</v>
      </c>
      <c r="E75" s="63">
        <f>VLOOKUP(+A75,Planilha3!A141:C281,3,0)</f>
        <v>0</v>
      </c>
      <c r="F75" s="69">
        <f>VLOOKUP(+A75,'31_12_2024'!A148:C284,3,0)</f>
        <v>0</v>
      </c>
    </row>
    <row r="76" spans="1:8" s="4" customFormat="1" x14ac:dyDescent="0.25">
      <c r="A76" s="38" t="s">
        <v>457</v>
      </c>
      <c r="B76" s="15" t="s">
        <v>166</v>
      </c>
      <c r="C76" s="63"/>
      <c r="D76" s="63"/>
      <c r="E76" s="63">
        <f>VLOOKUP(+A76,Planilha3!A142:C282,3,0)</f>
        <v>0</v>
      </c>
      <c r="F76" s="69">
        <f>VLOOKUP(+A76,'31_12_2024'!A149:C285,3,0)</f>
        <v>0</v>
      </c>
    </row>
    <row r="77" spans="1:8" x14ac:dyDescent="0.25">
      <c r="A77" s="38" t="s">
        <v>458</v>
      </c>
      <c r="B77" s="15" t="s">
        <v>167</v>
      </c>
      <c r="C77" s="63"/>
      <c r="D77" s="63"/>
      <c r="E77" s="63">
        <f>VLOOKUP(+A77,Planilha3!A143:C283,3,0)</f>
        <v>0</v>
      </c>
      <c r="F77" s="69">
        <f>VLOOKUP(+A77,'31_12_2024'!A150:C286,3,0)</f>
        <v>0</v>
      </c>
    </row>
    <row r="78" spans="1:8" s="4" customFormat="1" x14ac:dyDescent="0.25">
      <c r="A78" s="38" t="s">
        <v>459</v>
      </c>
      <c r="B78" s="15" t="s">
        <v>168</v>
      </c>
      <c r="C78" s="63" t="str">
        <f>VLOOKUP(A78,Planilha1!A75:C418,3,0)</f>
        <v>78.589</v>
      </c>
      <c r="D78" s="63" t="str">
        <f>VLOOKUP(+A78,Planilha2!A145:C285,3,0)</f>
        <v>69.506</v>
      </c>
      <c r="E78" s="63">
        <f>VLOOKUP(+A78,Planilha3!A144:C284,3,0)</f>
        <v>0</v>
      </c>
      <c r="F78" s="69">
        <f>VLOOKUP(+A78,'31_12_2024'!A151:C287,3,0)</f>
        <v>0</v>
      </c>
    </row>
    <row r="79" spans="1:8" s="14" customFormat="1" x14ac:dyDescent="0.25">
      <c r="A79" s="38" t="s">
        <v>460</v>
      </c>
      <c r="B79" s="15" t="s">
        <v>169</v>
      </c>
      <c r="C79" s="64">
        <f>+C80+C85</f>
        <v>1445</v>
      </c>
      <c r="D79" s="64">
        <f t="shared" ref="D79:F79" si="11">+D80+D85</f>
        <v>1462</v>
      </c>
      <c r="E79" s="64">
        <f t="shared" si="11"/>
        <v>0</v>
      </c>
      <c r="F79" s="64">
        <f t="shared" si="11"/>
        <v>0</v>
      </c>
    </row>
    <row r="80" spans="1:8" s="14" customFormat="1" x14ac:dyDescent="0.25">
      <c r="A80" s="37" t="s">
        <v>461</v>
      </c>
      <c r="B80" s="5" t="s">
        <v>170</v>
      </c>
      <c r="C80" s="64">
        <f>+C81+C82+C83+C84</f>
        <v>0</v>
      </c>
      <c r="D80" s="64">
        <f>+D81+D82+D83+D84</f>
        <v>0</v>
      </c>
      <c r="E80" s="64">
        <f>+E81+E82+E83+E84</f>
        <v>0</v>
      </c>
      <c r="F80" s="64">
        <f>+F81+F82+F83+F84</f>
        <v>0</v>
      </c>
    </row>
    <row r="81" spans="1:6" s="14" customFormat="1" x14ac:dyDescent="0.25">
      <c r="A81" s="38" t="s">
        <v>462</v>
      </c>
      <c r="B81" s="15" t="s">
        <v>171</v>
      </c>
      <c r="C81" s="63">
        <v>0</v>
      </c>
      <c r="D81" s="63">
        <v>0</v>
      </c>
      <c r="E81" s="63">
        <v>0</v>
      </c>
      <c r="F81" s="63">
        <v>0</v>
      </c>
    </row>
    <row r="82" spans="1:6" s="14" customFormat="1" x14ac:dyDescent="0.25">
      <c r="A82" s="38" t="s">
        <v>463</v>
      </c>
      <c r="B82" s="15" t="s">
        <v>172</v>
      </c>
      <c r="C82" s="63">
        <v>0</v>
      </c>
      <c r="D82" s="63">
        <v>0</v>
      </c>
      <c r="E82" s="63">
        <v>0</v>
      </c>
      <c r="F82" s="63">
        <v>0</v>
      </c>
    </row>
    <row r="83" spans="1:6" s="14" customFormat="1" x14ac:dyDescent="0.25">
      <c r="A83" s="38" t="s">
        <v>464</v>
      </c>
      <c r="B83" s="15" t="s">
        <v>173</v>
      </c>
      <c r="C83" s="63">
        <v>0</v>
      </c>
      <c r="D83" s="63">
        <v>0</v>
      </c>
      <c r="E83" s="63">
        <v>0</v>
      </c>
      <c r="F83" s="63">
        <v>0</v>
      </c>
    </row>
    <row r="84" spans="1:6" s="14" customFormat="1" x14ac:dyDescent="0.25">
      <c r="A84" s="38" t="s">
        <v>465</v>
      </c>
      <c r="B84" s="15" t="s">
        <v>174</v>
      </c>
      <c r="C84" s="63">
        <v>0</v>
      </c>
      <c r="D84" s="63">
        <v>0</v>
      </c>
      <c r="E84" s="63">
        <v>0</v>
      </c>
      <c r="F84" s="63">
        <v>0</v>
      </c>
    </row>
    <row r="85" spans="1:6" s="14" customFormat="1" x14ac:dyDescent="0.25">
      <c r="A85" s="38" t="s">
        <v>466</v>
      </c>
      <c r="B85" s="15" t="s">
        <v>105</v>
      </c>
      <c r="C85" s="64">
        <f>+C86+C87+C88+C89+C90+C91+C92</f>
        <v>1445</v>
      </c>
      <c r="D85" s="64">
        <f t="shared" ref="D85:F85" si="12">+D86+D87+D88+D89+D90+D91+D92</f>
        <v>1462</v>
      </c>
      <c r="E85" s="64">
        <f t="shared" si="12"/>
        <v>0</v>
      </c>
      <c r="F85" s="64">
        <f t="shared" si="12"/>
        <v>0</v>
      </c>
    </row>
    <row r="86" spans="1:6" s="14" customFormat="1" x14ac:dyDescent="0.25">
      <c r="A86" s="38" t="s">
        <v>467</v>
      </c>
      <c r="B86" s="15" t="s">
        <v>177</v>
      </c>
      <c r="C86" s="63"/>
      <c r="D86" s="63"/>
      <c r="E86" s="63"/>
      <c r="F86" s="63"/>
    </row>
    <row r="87" spans="1:6" s="14" customFormat="1" x14ac:dyDescent="0.25">
      <c r="A87" s="38" t="s">
        <v>468</v>
      </c>
      <c r="B87" s="15" t="s">
        <v>198</v>
      </c>
      <c r="C87" s="63"/>
      <c r="D87" s="63"/>
      <c r="E87" s="63"/>
      <c r="F87" s="63"/>
    </row>
    <row r="88" spans="1:6" s="14" customFormat="1" x14ac:dyDescent="0.25">
      <c r="A88" s="38" t="s">
        <v>469</v>
      </c>
      <c r="B88" s="15" t="s">
        <v>199</v>
      </c>
      <c r="C88" s="63"/>
      <c r="D88" s="63"/>
      <c r="E88" s="63"/>
      <c r="F88" s="63"/>
    </row>
    <row r="89" spans="1:6" s="14" customFormat="1" x14ac:dyDescent="0.25">
      <c r="A89" s="38" t="s">
        <v>470</v>
      </c>
      <c r="B89" s="15" t="s">
        <v>200</v>
      </c>
      <c r="C89" s="63"/>
      <c r="D89" s="63"/>
      <c r="E89" s="63"/>
      <c r="F89" s="63"/>
    </row>
    <row r="90" spans="1:6" s="14" customFormat="1" x14ac:dyDescent="0.25">
      <c r="A90" s="38" t="s">
        <v>471</v>
      </c>
      <c r="B90" s="15" t="s">
        <v>239</v>
      </c>
      <c r="C90" s="63" t="str">
        <f>VLOOKUP(A90,Planilha1!A87:C430,3,0)</f>
        <v>744</v>
      </c>
      <c r="D90" s="63" t="str">
        <f>VLOOKUP(+A90,Planilha2!A157:C297,3,0)</f>
        <v>754</v>
      </c>
      <c r="E90" s="63">
        <f>VLOOKUP(+A90,Planilha3!A156:C296,3,0)</f>
        <v>0</v>
      </c>
      <c r="F90" s="69">
        <f>VLOOKUP(+A90,'31_12_2024'!A163:C299,3,0)</f>
        <v>0</v>
      </c>
    </row>
    <row r="91" spans="1:6" s="14" customFormat="1" x14ac:dyDescent="0.25">
      <c r="A91" s="38" t="s">
        <v>472</v>
      </c>
      <c r="B91" s="15" t="s">
        <v>184</v>
      </c>
      <c r="C91" s="63" t="str">
        <f>VLOOKUP(A91,Planilha1!A88:C431,3,0)</f>
        <v>696</v>
      </c>
      <c r="D91" s="63" t="str">
        <f>VLOOKUP(+A91,Planilha2!A158:C298,3,0)</f>
        <v>704</v>
      </c>
      <c r="E91" s="63">
        <f>VLOOKUP(+A91,Planilha3!A157:C297,3,0)</f>
        <v>0</v>
      </c>
      <c r="F91" s="69">
        <f>VLOOKUP(+A91,'31_12_2024'!A164:C300,3,0)</f>
        <v>0</v>
      </c>
    </row>
    <row r="92" spans="1:6" s="14" customFormat="1" x14ac:dyDescent="0.25">
      <c r="A92" s="38" t="s">
        <v>473</v>
      </c>
      <c r="B92" s="15" t="s">
        <v>201</v>
      </c>
      <c r="C92" s="63" t="str">
        <f>VLOOKUP(A92,Planilha1!A89:C432,3,0)</f>
        <v>5</v>
      </c>
      <c r="D92" s="63" t="str">
        <f>VLOOKUP(+A92,Planilha2!A159:C299,3,0)</f>
        <v>4</v>
      </c>
      <c r="E92" s="63">
        <f>VLOOKUP(+A92,Planilha3!A158:C298,3,0)</f>
        <v>0</v>
      </c>
      <c r="F92" s="69">
        <f>VLOOKUP(+A92,'31_12_2024'!A165:C301,3,0)</f>
        <v>0</v>
      </c>
    </row>
    <row r="93" spans="1:6" s="14" customFormat="1" x14ac:dyDescent="0.25">
      <c r="A93" s="38" t="s">
        <v>474</v>
      </c>
      <c r="B93" s="15" t="s">
        <v>108</v>
      </c>
      <c r="C93" s="64" t="str">
        <f>+C94</f>
        <v>10.120</v>
      </c>
      <c r="D93" s="64" t="str">
        <f>+D94</f>
        <v>10.275</v>
      </c>
      <c r="E93" s="64">
        <f>+E94</f>
        <v>0</v>
      </c>
      <c r="F93" s="64">
        <f>+F94</f>
        <v>0</v>
      </c>
    </row>
    <row r="94" spans="1:6" s="14" customFormat="1" x14ac:dyDescent="0.25">
      <c r="A94" s="38" t="s">
        <v>475</v>
      </c>
      <c r="B94" s="15" t="s">
        <v>109</v>
      </c>
      <c r="C94" s="63" t="str">
        <f>VLOOKUP(A94,Planilha1!A91:C434,3,0)</f>
        <v>10.120</v>
      </c>
      <c r="D94" s="63" t="str">
        <f>VLOOKUP(+A94,Planilha2!A161:C301,3,0)</f>
        <v>10.275</v>
      </c>
      <c r="E94" s="63">
        <f>VLOOKUP(+A94,Planilha3!A160:C300,3,0)</f>
        <v>0</v>
      </c>
      <c r="F94" s="69">
        <f>VLOOKUP(+A94,'31_12_2024'!A167:C303,3,0)</f>
        <v>0</v>
      </c>
    </row>
    <row r="95" spans="1:6" s="14" customFormat="1" x14ac:dyDescent="0.25">
      <c r="A95" s="38" t="s">
        <v>476</v>
      </c>
      <c r="B95" s="15" t="s">
        <v>186</v>
      </c>
      <c r="C95" s="64">
        <f>+C96+C101+C105</f>
        <v>26611</v>
      </c>
      <c r="D95" s="64">
        <f t="shared" ref="D95" si="13">+D96+D101+D105</f>
        <v>25057</v>
      </c>
      <c r="E95" s="64">
        <f>+E96+E101+E105</f>
        <v>0</v>
      </c>
      <c r="F95" s="64">
        <f>+F96+F101+F105</f>
        <v>0</v>
      </c>
    </row>
    <row r="96" spans="1:6" s="14" customFormat="1" x14ac:dyDescent="0.25">
      <c r="A96" s="38" t="s">
        <v>477</v>
      </c>
      <c r="B96" s="15" t="s">
        <v>187</v>
      </c>
      <c r="C96" s="64">
        <f>+C97+C98+C99+C100</f>
        <v>26611</v>
      </c>
      <c r="D96" s="64">
        <f t="shared" ref="D96:E96" si="14">+D97+D98+D99+D100</f>
        <v>25057</v>
      </c>
      <c r="E96" s="64">
        <f t="shared" si="14"/>
        <v>0</v>
      </c>
      <c r="F96" s="64">
        <f t="shared" ref="F96" si="15">+F97+F98+F99+F100</f>
        <v>0</v>
      </c>
    </row>
    <row r="97" spans="1:6" s="14" customFormat="1" x14ac:dyDescent="0.25">
      <c r="A97" s="38" t="s">
        <v>478</v>
      </c>
      <c r="B97" s="15" t="s">
        <v>188</v>
      </c>
      <c r="C97" s="63" t="str">
        <f>VLOOKUP(A97,Planilha1!A94:C437,3,0)</f>
        <v>450</v>
      </c>
      <c r="D97" s="63" t="str">
        <f>VLOOKUP(+A97,Planilha2!A164:C304,3,0)</f>
        <v>0</v>
      </c>
      <c r="E97" s="63">
        <f>VLOOKUP(+A97,Planilha3!A163:C303,3,0)</f>
        <v>0</v>
      </c>
      <c r="F97" s="69">
        <f>VLOOKUP(+A97,'31_12_2024'!A170:C306,3,0)</f>
        <v>0</v>
      </c>
    </row>
    <row r="98" spans="1:6" s="14" customFormat="1" x14ac:dyDescent="0.25">
      <c r="A98" s="38" t="s">
        <v>479</v>
      </c>
      <c r="B98" s="15" t="s">
        <v>189</v>
      </c>
      <c r="C98" s="63" t="str">
        <f>VLOOKUP(A98,Planilha1!A95:C438,3,0)</f>
        <v>7.858</v>
      </c>
      <c r="D98" s="63" t="str">
        <f>VLOOKUP(+A98,Planilha2!A165:C305,3,0)</f>
        <v>7.776</v>
      </c>
      <c r="E98" s="63">
        <f>VLOOKUP(+A98,Planilha3!A164:C304,3,0)</f>
        <v>0</v>
      </c>
      <c r="F98" s="69">
        <f>VLOOKUP(+A98,'31_12_2024'!A171:C307,3,0)</f>
        <v>0</v>
      </c>
    </row>
    <row r="99" spans="1:6" s="14" customFormat="1" x14ac:dyDescent="0.25">
      <c r="A99" s="38" t="s">
        <v>480</v>
      </c>
      <c r="B99" s="15" t="s">
        <v>190</v>
      </c>
      <c r="C99" s="63" t="str">
        <f>VLOOKUP(A99,Planilha1!A96:C439,3,0)</f>
        <v>15.705</v>
      </c>
      <c r="D99" s="63" t="str">
        <f>VLOOKUP(+A99,Planilha2!A166:C306,3,0)</f>
        <v>14.710</v>
      </c>
      <c r="E99" s="63">
        <f>VLOOKUP(+A99,Planilha3!A165:C305,3,0)</f>
        <v>0</v>
      </c>
      <c r="F99" s="69">
        <f>VLOOKUP(+A99,'31_12_2024'!A172:C308,3,0)</f>
        <v>0</v>
      </c>
    </row>
    <row r="100" spans="1:6" s="14" customFormat="1" x14ac:dyDescent="0.25">
      <c r="A100" s="38" t="s">
        <v>481</v>
      </c>
      <c r="B100" s="15" t="s">
        <v>191</v>
      </c>
      <c r="C100" s="63" t="str">
        <f>VLOOKUP(A100,Planilha1!A97:C440,3,0)</f>
        <v>2.598</v>
      </c>
      <c r="D100" s="63" t="str">
        <f>VLOOKUP(+A100,Planilha2!A167:C307,3,0)</f>
        <v>2.571</v>
      </c>
      <c r="E100" s="63">
        <f>VLOOKUP(+A100,Planilha3!A166:C306,3,0)</f>
        <v>0</v>
      </c>
      <c r="F100" s="69">
        <f>VLOOKUP(+A100,'31_12_2024'!A173:C309,3,0)</f>
        <v>0</v>
      </c>
    </row>
    <row r="101" spans="1:6" s="14" customFormat="1" x14ac:dyDescent="0.25">
      <c r="A101" s="38" t="s">
        <v>482</v>
      </c>
      <c r="B101" s="15" t="s">
        <v>192</v>
      </c>
      <c r="C101" s="66">
        <f>C102+C103+C104</f>
        <v>0</v>
      </c>
      <c r="D101" s="66">
        <f t="shared" ref="D101:E101" si="16">D102+D103+D104</f>
        <v>0</v>
      </c>
      <c r="E101" s="66">
        <f t="shared" si="16"/>
        <v>0</v>
      </c>
      <c r="F101" s="66">
        <f t="shared" ref="F101" si="17">F102+F103+F104</f>
        <v>0</v>
      </c>
    </row>
    <row r="102" spans="1:6" s="14" customFormat="1" x14ac:dyDescent="0.25">
      <c r="A102" s="38" t="s">
        <v>483</v>
      </c>
      <c r="B102" s="15" t="s">
        <v>193</v>
      </c>
      <c r="C102" s="63">
        <v>0</v>
      </c>
      <c r="D102" s="63">
        <v>0</v>
      </c>
      <c r="E102" s="63">
        <v>0</v>
      </c>
      <c r="F102" s="63">
        <v>0</v>
      </c>
    </row>
    <row r="103" spans="1:6" s="14" customFormat="1" x14ac:dyDescent="0.25">
      <c r="A103" s="38" t="s">
        <v>484</v>
      </c>
      <c r="B103" s="15" t="s">
        <v>194</v>
      </c>
      <c r="C103" s="63">
        <v>0</v>
      </c>
      <c r="D103" s="63">
        <v>0</v>
      </c>
      <c r="E103" s="63">
        <v>0</v>
      </c>
      <c r="F103" s="63">
        <v>0</v>
      </c>
    </row>
    <row r="104" spans="1:6" s="14" customFormat="1" x14ac:dyDescent="0.25">
      <c r="A104" s="38" t="s">
        <v>485</v>
      </c>
      <c r="B104" s="15" t="s">
        <v>195</v>
      </c>
      <c r="C104" s="63">
        <v>0</v>
      </c>
      <c r="D104" s="63">
        <v>0</v>
      </c>
      <c r="E104" s="63">
        <v>0</v>
      </c>
      <c r="F104" s="63">
        <v>0</v>
      </c>
    </row>
    <row r="105" spans="1:6" s="14" customFormat="1" x14ac:dyDescent="0.25">
      <c r="A105" s="38" t="s">
        <v>486</v>
      </c>
      <c r="B105" s="15" t="s">
        <v>237</v>
      </c>
      <c r="C105" s="66">
        <f>C106+C107</f>
        <v>0</v>
      </c>
      <c r="D105" s="66">
        <f t="shared" ref="D105:E105" si="18">D106+D107</f>
        <v>0</v>
      </c>
      <c r="E105" s="66">
        <f t="shared" si="18"/>
        <v>0</v>
      </c>
      <c r="F105" s="66">
        <f t="shared" ref="F105" si="19">F106+F107</f>
        <v>0</v>
      </c>
    </row>
    <row r="106" spans="1:6" s="14" customFormat="1" x14ac:dyDescent="0.25">
      <c r="A106" s="38" t="s">
        <v>487</v>
      </c>
      <c r="B106" s="15" t="s">
        <v>238</v>
      </c>
      <c r="C106" s="63">
        <v>0</v>
      </c>
      <c r="D106" s="63">
        <v>0</v>
      </c>
      <c r="E106" s="63">
        <v>0</v>
      </c>
      <c r="F106" s="63">
        <v>0</v>
      </c>
    </row>
    <row r="107" spans="1:6" s="14" customFormat="1" x14ac:dyDescent="0.25">
      <c r="A107" s="38" t="s">
        <v>488</v>
      </c>
      <c r="B107" s="15" t="s">
        <v>196</v>
      </c>
      <c r="C107" s="63">
        <v>0</v>
      </c>
      <c r="D107" s="63">
        <v>0</v>
      </c>
      <c r="E107" s="63">
        <v>0</v>
      </c>
      <c r="F107" s="63">
        <v>0</v>
      </c>
    </row>
    <row r="108" spans="1:6" s="14" customFormat="1" x14ac:dyDescent="0.25">
      <c r="A108" s="38" t="s">
        <v>489</v>
      </c>
      <c r="B108" s="15" t="s">
        <v>202</v>
      </c>
      <c r="C108" s="64">
        <f>+C109+C110+C111</f>
        <v>129986</v>
      </c>
      <c r="D108" s="64" t="str">
        <f>+D111</f>
        <v>127.881</v>
      </c>
      <c r="E108" s="64">
        <f>+E111</f>
        <v>0</v>
      </c>
      <c r="F108" s="64">
        <f>+F111</f>
        <v>0</v>
      </c>
    </row>
    <row r="109" spans="1:6" s="14" customFormat="1" x14ac:dyDescent="0.25">
      <c r="A109" s="38" t="s">
        <v>490</v>
      </c>
      <c r="B109" s="15" t="s">
        <v>203</v>
      </c>
      <c r="C109" s="63"/>
      <c r="D109" s="63"/>
      <c r="E109" s="63"/>
      <c r="F109" s="69"/>
    </row>
    <row r="110" spans="1:6" s="14" customFormat="1" x14ac:dyDescent="0.25">
      <c r="A110" s="38" t="s">
        <v>491</v>
      </c>
      <c r="B110" s="15" t="s">
        <v>204</v>
      </c>
      <c r="C110" s="63"/>
      <c r="D110" s="63"/>
      <c r="E110" s="63"/>
      <c r="F110" s="69"/>
    </row>
    <row r="111" spans="1:6" s="14" customFormat="1" x14ac:dyDescent="0.25">
      <c r="A111" s="38" t="s">
        <v>492</v>
      </c>
      <c r="B111" s="15" t="s">
        <v>205</v>
      </c>
      <c r="C111" s="64" t="str">
        <f>+C112</f>
        <v>129.986</v>
      </c>
      <c r="D111" s="64" t="str">
        <f>+D112</f>
        <v>127.881</v>
      </c>
      <c r="E111" s="64">
        <f>+E112</f>
        <v>0</v>
      </c>
      <c r="F111" s="64">
        <f>+F112</f>
        <v>0</v>
      </c>
    </row>
    <row r="112" spans="1:6" s="14" customFormat="1" x14ac:dyDescent="0.25">
      <c r="A112" s="38" t="s">
        <v>493</v>
      </c>
      <c r="B112" s="15" t="s">
        <v>183</v>
      </c>
      <c r="C112" s="63" t="str">
        <f>VLOOKUP(A112,Planilha1!A109:C452,3,0)</f>
        <v>129.986</v>
      </c>
      <c r="D112" s="63" t="str">
        <f>VLOOKUP(+A112,Planilha2!A179:C319,3,0)</f>
        <v>127.881</v>
      </c>
      <c r="E112" s="63">
        <f>VLOOKUP(+A112,Planilha3!A178:C318,3,0)</f>
        <v>0</v>
      </c>
      <c r="F112" s="69">
        <f>VLOOKUP(+A112,'31_12_2024'!A185:C321,3,0)</f>
        <v>0</v>
      </c>
    </row>
    <row r="113" spans="1:9" s="14" customFormat="1" x14ac:dyDescent="0.25">
      <c r="A113" s="38" t="s">
        <v>494</v>
      </c>
      <c r="B113" s="15" t="s">
        <v>206</v>
      </c>
      <c r="C113" s="64">
        <f>+C114+C115+C125+C138+C141</f>
        <v>747637</v>
      </c>
      <c r="D113" s="64">
        <f>+D114+D115+D125+D138+D141</f>
        <v>750065</v>
      </c>
      <c r="E113" s="64">
        <f>+E114+E115+E125+E138+E141</f>
        <v>0</v>
      </c>
      <c r="F113" s="64">
        <f>+F114+F115+F125+F138+F141</f>
        <v>0</v>
      </c>
      <c r="H113" s="61"/>
      <c r="I113" s="52"/>
    </row>
    <row r="114" spans="1:9" s="14" customFormat="1" x14ac:dyDescent="0.25">
      <c r="A114" s="38" t="s">
        <v>495</v>
      </c>
      <c r="B114" s="15" t="s">
        <v>207</v>
      </c>
      <c r="C114" s="63" t="str">
        <f>VLOOKUP(A114,Planilha1!A111:C454,3,0)</f>
        <v>600.534</v>
      </c>
      <c r="D114" s="63" t="str">
        <f>VLOOKUP(+A114,Planilha2!A181:C321,3,0)</f>
        <v>660.399</v>
      </c>
      <c r="E114" s="63">
        <f>VLOOKUP(+A114,Planilha3!A180:C320,3,0)</f>
        <v>0</v>
      </c>
      <c r="F114" s="69">
        <f>VLOOKUP(+A114,'31_12_2024'!A187:C323,3,0)</f>
        <v>0</v>
      </c>
    </row>
    <row r="115" spans="1:9" s="14" customFormat="1" x14ac:dyDescent="0.25">
      <c r="A115" s="38" t="s">
        <v>496</v>
      </c>
      <c r="B115" s="15" t="s">
        <v>208</v>
      </c>
      <c r="C115" s="64">
        <f>+C116+C117+C118+C119+C120+C121+C122+C123</f>
        <v>-7</v>
      </c>
      <c r="D115" s="64">
        <f>+D116+D117+D118+D119+D120+D121+D122+D123</f>
        <v>-7</v>
      </c>
      <c r="E115" s="64">
        <f>+E116+E117+E118+E119+E120+E121+E122+E123</f>
        <v>0</v>
      </c>
      <c r="F115" s="64">
        <f>+F116+F117+F118+F119+F120+F121+F122+F123</f>
        <v>0</v>
      </c>
      <c r="H115" s="61"/>
    </row>
    <row r="116" spans="1:9" s="14" customFormat="1" x14ac:dyDescent="0.25">
      <c r="A116" s="38" t="s">
        <v>497</v>
      </c>
      <c r="B116" s="15" t="s">
        <v>209</v>
      </c>
      <c r="C116" s="63"/>
      <c r="D116" s="63"/>
      <c r="E116" s="63"/>
      <c r="F116" s="63"/>
    </row>
    <row r="117" spans="1:9" s="14" customFormat="1" x14ac:dyDescent="0.25">
      <c r="A117" s="38" t="s">
        <v>498</v>
      </c>
      <c r="B117" s="15" t="s">
        <v>210</v>
      </c>
      <c r="C117" s="63"/>
      <c r="D117" s="63"/>
      <c r="E117" s="63"/>
      <c r="F117" s="63"/>
    </row>
    <row r="118" spans="1:9" s="14" customFormat="1" x14ac:dyDescent="0.25">
      <c r="A118" s="38" t="s">
        <v>499</v>
      </c>
      <c r="B118" s="15" t="s">
        <v>211</v>
      </c>
      <c r="C118" s="63"/>
      <c r="D118" s="63"/>
      <c r="E118" s="63"/>
      <c r="F118" s="63"/>
    </row>
    <row r="119" spans="1:9" s="14" customFormat="1" x14ac:dyDescent="0.25">
      <c r="A119" s="38" t="s">
        <v>500</v>
      </c>
      <c r="B119" s="15" t="s">
        <v>212</v>
      </c>
      <c r="C119" s="63"/>
      <c r="D119" s="63"/>
      <c r="E119" s="63"/>
      <c r="F119" s="63"/>
    </row>
    <row r="120" spans="1:9" s="14" customFormat="1" x14ac:dyDescent="0.25">
      <c r="A120" s="38" t="s">
        <v>501</v>
      </c>
      <c r="B120" s="15" t="s">
        <v>213</v>
      </c>
      <c r="C120" s="63" t="str">
        <f>VLOOKUP(A120,Planilha1!A117:C460,3,0)</f>
        <v>-30</v>
      </c>
      <c r="D120" s="63" t="str">
        <f>VLOOKUP(+A120,Planilha2!A187:C327,3,0)</f>
        <v>-30</v>
      </c>
      <c r="E120" s="63">
        <f>VLOOKUP(+A120,Planilha3!A186:C326,3,0)</f>
        <v>0</v>
      </c>
      <c r="F120" s="69">
        <f>VLOOKUP(+A120,'31_12_2024'!A193:C329,3,0)</f>
        <v>0</v>
      </c>
    </row>
    <row r="121" spans="1:9" s="14" customFormat="1" x14ac:dyDescent="0.25">
      <c r="A121" s="38" t="s">
        <v>502</v>
      </c>
      <c r="B121" s="15" t="s">
        <v>198</v>
      </c>
      <c r="C121" s="63"/>
      <c r="D121" s="63"/>
      <c r="E121" s="63">
        <f>VLOOKUP(+A121,Planilha3!A187:C327,3,0)</f>
        <v>0</v>
      </c>
      <c r="F121" s="69">
        <f>VLOOKUP(+A121,'31_12_2024'!A194:C330,3,0)</f>
        <v>0</v>
      </c>
    </row>
    <row r="122" spans="1:9" s="14" customFormat="1" x14ac:dyDescent="0.25">
      <c r="A122" s="38" t="s">
        <v>503</v>
      </c>
      <c r="B122" s="15" t="s">
        <v>214</v>
      </c>
      <c r="C122" s="63" t="str">
        <f>VLOOKUP(A122,Planilha1!A119:C462,3,0)</f>
        <v>23</v>
      </c>
      <c r="D122" s="63" t="str">
        <f>VLOOKUP(+A122,Planilha2!A189:C329,3,0)</f>
        <v>23</v>
      </c>
      <c r="E122" s="63">
        <f>VLOOKUP(+A122,Planilha3!A188:C328,3,0)</f>
        <v>0</v>
      </c>
      <c r="F122" s="69">
        <f>VLOOKUP(+A122,'31_12_2024'!A195:C331,3,0)</f>
        <v>0</v>
      </c>
    </row>
    <row r="123" spans="1:9" s="14" customFormat="1" x14ac:dyDescent="0.25">
      <c r="A123" s="38" t="s">
        <v>504</v>
      </c>
      <c r="B123" s="15" t="s">
        <v>215</v>
      </c>
      <c r="C123" s="63" t="str">
        <f>VLOOKUP(A123,Planilha1!A120:C463,3,0)</f>
        <v>0</v>
      </c>
      <c r="D123" s="63" t="str">
        <f>VLOOKUP(+A123,Planilha2!A190:C330,3,0)</f>
        <v>0</v>
      </c>
      <c r="E123" s="63">
        <f>VLOOKUP(+A123,Planilha3!A189:C329,3,0)</f>
        <v>0</v>
      </c>
      <c r="F123" s="69">
        <f>VLOOKUP(+A123,'31_12_2024'!A196:C332,3,0)</f>
        <v>0</v>
      </c>
    </row>
    <row r="124" spans="1:9" s="14" customFormat="1" x14ac:dyDescent="0.25">
      <c r="A124" s="38" t="s">
        <v>505</v>
      </c>
      <c r="B124" s="15" t="s">
        <v>216</v>
      </c>
      <c r="C124" s="63">
        <v>0</v>
      </c>
      <c r="D124" s="63">
        <v>0</v>
      </c>
      <c r="E124" s="63">
        <v>0</v>
      </c>
      <c r="F124" s="69">
        <v>0</v>
      </c>
    </row>
    <row r="125" spans="1:9" s="14" customFormat="1" x14ac:dyDescent="0.25">
      <c r="A125" s="38" t="s">
        <v>506</v>
      </c>
      <c r="B125" s="15" t="s">
        <v>217</v>
      </c>
      <c r="C125" s="64">
        <f>+C126+C127+C128+C129+C130+C131+C132+C133+C134+C135+C136+C137</f>
        <v>130426</v>
      </c>
      <c r="D125" s="64">
        <f>+D126+D127+D128+D129+D130+D131+D132+D133+D134+D135+D136+D137</f>
        <v>60422</v>
      </c>
      <c r="E125" s="64">
        <f>+E126+E127+E128+E129+E130+E131+E132+E133+E134+E135+E136+E137</f>
        <v>0</v>
      </c>
      <c r="F125" s="64">
        <f>+F126+F127+F128+F129+F130+F131+F132+F133+F134+F135+F136+F137</f>
        <v>0</v>
      </c>
    </row>
    <row r="126" spans="1:9" s="14" customFormat="1" x14ac:dyDescent="0.25">
      <c r="A126" s="38" t="s">
        <v>507</v>
      </c>
      <c r="B126" s="15" t="s">
        <v>218</v>
      </c>
      <c r="C126" s="63" t="str">
        <f>VLOOKUP(A126,Planilha1!A123:C466,3,0)</f>
        <v>14.117</v>
      </c>
      <c r="D126" s="63" t="str">
        <f>VLOOKUP(+A126,Planilha2!A193:C333,3,0)</f>
        <v>14.117</v>
      </c>
      <c r="E126" s="63">
        <f>VLOOKUP(+A126,Planilha3!A192:C332,3,0)</f>
        <v>0</v>
      </c>
      <c r="F126" s="69">
        <f>VLOOKUP(+A126,'31_12_2024'!A199:C335,3,0)</f>
        <v>0</v>
      </c>
    </row>
    <row r="127" spans="1:9" s="14" customFormat="1" x14ac:dyDescent="0.25">
      <c r="A127" s="38" t="s">
        <v>508</v>
      </c>
      <c r="B127" s="15" t="s">
        <v>219</v>
      </c>
      <c r="C127" s="63" t="str">
        <f>VLOOKUP(A127,Planilha1!A124:C467,3,0)</f>
        <v>0</v>
      </c>
      <c r="D127" s="63" t="str">
        <f>VLOOKUP(+A127,Planilha2!A194:C334,3,0)</f>
        <v>0</v>
      </c>
      <c r="E127" s="63">
        <f>VLOOKUP(+A127,Planilha3!A193:C333,3,0)</f>
        <v>0</v>
      </c>
      <c r="F127" s="69">
        <f>VLOOKUP(+A127,'31_12_2024'!A200:C336,3,0)</f>
        <v>0</v>
      </c>
    </row>
    <row r="128" spans="1:9" s="14" customFormat="1" x14ac:dyDescent="0.25">
      <c r="A128" s="38" t="s">
        <v>509</v>
      </c>
      <c r="B128" s="15" t="s">
        <v>220</v>
      </c>
      <c r="C128" s="63" t="str">
        <f>VLOOKUP(A128,Planilha1!A125:C468,3,0)</f>
        <v>0</v>
      </c>
      <c r="D128" s="63" t="str">
        <f>VLOOKUP(+A128,Planilha2!A195:C335,3,0)</f>
        <v>0</v>
      </c>
      <c r="E128" s="63">
        <f>VLOOKUP(+A128,Planilha3!A194:C334,3,0)</f>
        <v>0</v>
      </c>
      <c r="F128" s="69">
        <f>VLOOKUP(+A128,'31_12_2024'!A201:C337,3,0)</f>
        <v>0</v>
      </c>
    </row>
    <row r="129" spans="1:6" s="14" customFormat="1" x14ac:dyDescent="0.25">
      <c r="A129" s="38" t="s">
        <v>510</v>
      </c>
      <c r="B129" s="15" t="s">
        <v>221</v>
      </c>
      <c r="C129" s="63" t="str">
        <f>VLOOKUP(A129,Planilha1!A126:C469,3,0)</f>
        <v>0</v>
      </c>
      <c r="D129" s="63" t="str">
        <f>VLOOKUP(+A129,Planilha2!A196:C336,3,0)</f>
        <v>0</v>
      </c>
      <c r="E129" s="63">
        <f>VLOOKUP(+A129,Planilha3!A195:C335,3,0)</f>
        <v>0</v>
      </c>
      <c r="F129" s="69">
        <f>VLOOKUP(+A129,'31_12_2024'!A202:C338,3,0)</f>
        <v>0</v>
      </c>
    </row>
    <row r="130" spans="1:6" s="14" customFormat="1" x14ac:dyDescent="0.25">
      <c r="A130" s="38" t="s">
        <v>511</v>
      </c>
      <c r="B130" s="15" t="s">
        <v>222</v>
      </c>
      <c r="C130" s="63" t="str">
        <f>VLOOKUP(A130,Planilha1!A127:C470,3,0)</f>
        <v>28.202</v>
      </c>
      <c r="D130" s="63" t="str">
        <f>VLOOKUP(+A130,Planilha2!A197:C337,3,0)</f>
        <v>28.202</v>
      </c>
      <c r="E130" s="63">
        <f>VLOOKUP(+A130,Planilha3!A196:C336,3,0)</f>
        <v>0</v>
      </c>
      <c r="F130" s="69">
        <f>VLOOKUP(+A130,'31_12_2024'!A203:C339,3,0)</f>
        <v>0</v>
      </c>
    </row>
    <row r="131" spans="1:6" s="14" customFormat="1" x14ac:dyDescent="0.25">
      <c r="A131" s="38" t="s">
        <v>512</v>
      </c>
      <c r="B131" s="15" t="s">
        <v>223</v>
      </c>
      <c r="C131" s="63" t="str">
        <f>VLOOKUP(A131,Planilha1!A128:C471,3,0)</f>
        <v>0</v>
      </c>
      <c r="D131" s="63" t="str">
        <f>VLOOKUP(+A131,Planilha2!A198:C338,3,0)</f>
        <v>0</v>
      </c>
      <c r="E131" s="63">
        <f>VLOOKUP(+A131,Planilha3!A197:C337,3,0)</f>
        <v>0</v>
      </c>
      <c r="F131" s="69">
        <f>VLOOKUP(+A131,'31_12_2024'!A204:C340,3,0)</f>
        <v>0</v>
      </c>
    </row>
    <row r="132" spans="1:6" s="14" customFormat="1" x14ac:dyDescent="0.25">
      <c r="A132" s="38" t="s">
        <v>513</v>
      </c>
      <c r="B132" s="15" t="s">
        <v>224</v>
      </c>
      <c r="C132" s="63" t="str">
        <f>VLOOKUP(A132,Planilha1!A129:C472,3,0)</f>
        <v>18.103</v>
      </c>
      <c r="D132" s="63" t="str">
        <f>VLOOKUP(+A132,Planilha2!A199:C339,3,0)</f>
        <v>18.103</v>
      </c>
      <c r="E132" s="63">
        <f>VLOOKUP(+A132,Planilha3!A198:C338,3,0)</f>
        <v>0</v>
      </c>
      <c r="F132" s="69">
        <f>VLOOKUP(+A132,'31_12_2024'!A205:C341,3,0)</f>
        <v>0</v>
      </c>
    </row>
    <row r="133" spans="1:6" s="14" customFormat="1" x14ac:dyDescent="0.25">
      <c r="A133" s="38" t="s">
        <v>514</v>
      </c>
      <c r="B133" s="15" t="s">
        <v>225</v>
      </c>
      <c r="C133" s="63" t="str">
        <f>VLOOKUP(A133,Planilha1!A130:C473,3,0)</f>
        <v>0</v>
      </c>
      <c r="D133" s="63" t="str">
        <f>VLOOKUP(+A133,Planilha2!A200:C340,3,0)</f>
        <v>0</v>
      </c>
      <c r="E133" s="63">
        <f>VLOOKUP(+A133,Planilha3!A199:C339,3,0)</f>
        <v>0</v>
      </c>
      <c r="F133" s="69">
        <f>VLOOKUP(+A133,'31_12_2024'!A206:C342,3,0)</f>
        <v>0</v>
      </c>
    </row>
    <row r="134" spans="1:6" s="14" customFormat="1" x14ac:dyDescent="0.25">
      <c r="A134" s="38" t="s">
        <v>515</v>
      </c>
      <c r="B134" s="15" t="s">
        <v>213</v>
      </c>
      <c r="C134" s="63" t="str">
        <f>VLOOKUP(A134,Planilha1!A131:C474,3,0)</f>
        <v>0</v>
      </c>
      <c r="D134" s="63" t="str">
        <f>VLOOKUP(+A134,Planilha2!A201:C341,3,0)</f>
        <v>0</v>
      </c>
      <c r="E134" s="63">
        <f>VLOOKUP(+A134,Planilha3!A200:C340,3,0)</f>
        <v>0</v>
      </c>
      <c r="F134" s="69">
        <f>VLOOKUP(+A134,'31_12_2024'!A207:C343,3,0)</f>
        <v>0</v>
      </c>
    </row>
    <row r="135" spans="1:6" s="14" customFormat="1" x14ac:dyDescent="0.25">
      <c r="A135" s="38" t="s">
        <v>516</v>
      </c>
      <c r="B135" s="15" t="s">
        <v>226</v>
      </c>
      <c r="C135" s="63" t="str">
        <f>VLOOKUP(A135,Planilha1!A132:C475,3,0)</f>
        <v>0</v>
      </c>
      <c r="D135" s="63" t="str">
        <f>VLOOKUP(+A135,Planilha2!A202:C342,3,0)</f>
        <v>0</v>
      </c>
      <c r="E135" s="63">
        <f>VLOOKUP(+A135,Planilha3!A201:C341,3,0)</f>
        <v>0</v>
      </c>
      <c r="F135" s="69">
        <f>VLOOKUP(+A135,'31_12_2024'!A208:C344,3,0)</f>
        <v>0</v>
      </c>
    </row>
    <row r="136" spans="1:6" s="14" customFormat="1" x14ac:dyDescent="0.25">
      <c r="A136" s="38" t="s">
        <v>517</v>
      </c>
      <c r="B136" s="15" t="s">
        <v>227</v>
      </c>
      <c r="C136" s="63" t="str">
        <f>VLOOKUP(A136,Planilha1!A133:C476,3,0)</f>
        <v>70.004</v>
      </c>
      <c r="D136" s="63" t="str">
        <f>VLOOKUP(+A136,Planilha2!A203:C343,3,0)</f>
        <v>0</v>
      </c>
      <c r="E136" s="63">
        <f>VLOOKUP(+A136,Planilha3!A202:C342,3,0)</f>
        <v>0</v>
      </c>
      <c r="F136" s="69">
        <f>VLOOKUP(+A136,'31_12_2024'!A209:C345,3,0)</f>
        <v>0</v>
      </c>
    </row>
    <row r="137" spans="1:6" s="14" customFormat="1" x14ac:dyDescent="0.25">
      <c r="A137" s="38" t="s">
        <v>518</v>
      </c>
      <c r="B137" s="15" t="s">
        <v>228</v>
      </c>
      <c r="C137" s="63"/>
      <c r="D137" s="63" t="str">
        <f>VLOOKUP(+A137,Planilha2!A204:C344,3,0)</f>
        <v>0</v>
      </c>
      <c r="E137" s="63">
        <f>VLOOKUP(+A137,Planilha3!A203:C343,3,0)</f>
        <v>0</v>
      </c>
      <c r="F137" s="69">
        <f>VLOOKUP(+A137,'31_12_2024'!A210:C346,3,0)</f>
        <v>0</v>
      </c>
    </row>
    <row r="138" spans="1:6" s="14" customFormat="1" x14ac:dyDescent="0.25">
      <c r="A138" s="38" t="s">
        <v>519</v>
      </c>
      <c r="B138" s="15" t="s">
        <v>229</v>
      </c>
      <c r="C138" s="63" t="str">
        <f>VLOOKUP(A138,Planilha1!A135:C478,3,0)</f>
        <v>30.766</v>
      </c>
      <c r="D138" s="63" t="str">
        <f>VLOOKUP(+A138,Planilha2!A205:C345,3,0)</f>
        <v>44.353</v>
      </c>
      <c r="E138" s="63">
        <f>VLOOKUP(+A138,Planilha3!A204:C344,3,0)</f>
        <v>0</v>
      </c>
      <c r="F138" s="69">
        <f>VLOOKUP(+A138,'31_12_2024'!A211:C347,3,0)</f>
        <v>0</v>
      </c>
    </row>
    <row r="139" spans="1:6" s="14" customFormat="1" x14ac:dyDescent="0.25">
      <c r="A139" s="38" t="s">
        <v>520</v>
      </c>
      <c r="B139" s="15" t="s">
        <v>230</v>
      </c>
      <c r="C139" s="63">
        <v>0</v>
      </c>
      <c r="D139" s="63">
        <v>0</v>
      </c>
      <c r="E139" s="63">
        <v>0</v>
      </c>
      <c r="F139" s="69">
        <v>0</v>
      </c>
    </row>
    <row r="140" spans="1:6" s="14" customFormat="1" x14ac:dyDescent="0.25">
      <c r="A140" s="38" t="s">
        <v>521</v>
      </c>
      <c r="B140" s="15" t="s">
        <v>231</v>
      </c>
      <c r="C140" s="63">
        <v>0</v>
      </c>
      <c r="D140" s="63">
        <v>0</v>
      </c>
      <c r="E140" s="63">
        <v>0</v>
      </c>
      <c r="F140" s="69">
        <v>0</v>
      </c>
    </row>
    <row r="141" spans="1:6" s="14" customFormat="1" x14ac:dyDescent="0.25">
      <c r="A141" s="38" t="s">
        <v>522</v>
      </c>
      <c r="B141" s="15" t="s">
        <v>232</v>
      </c>
      <c r="C141" s="64" t="str">
        <f>+C142</f>
        <v>-14.082</v>
      </c>
      <c r="D141" s="64" t="str">
        <f>+D142</f>
        <v>-15.102</v>
      </c>
      <c r="E141" s="64">
        <f>+E142</f>
        <v>0</v>
      </c>
      <c r="F141" s="64">
        <f>+F142</f>
        <v>0</v>
      </c>
    </row>
    <row r="142" spans="1:6" s="14" customFormat="1" x14ac:dyDescent="0.25">
      <c r="A142" s="38" t="s">
        <v>523</v>
      </c>
      <c r="B142" s="15" t="s">
        <v>233</v>
      </c>
      <c r="C142" s="63" t="str">
        <f>VLOOKUP(A142,Planilha1!A139:C482,3,0)</f>
        <v>-14.082</v>
      </c>
      <c r="D142" s="63" t="str">
        <f>VLOOKUP(+A142,Planilha2!A209:C349,3,0)</f>
        <v>-15.102</v>
      </c>
      <c r="E142" s="63">
        <f>VLOOKUP(+A142,Planilha3!A208:C348,3,0)</f>
        <v>0</v>
      </c>
      <c r="F142" s="69">
        <f>VLOOKUP(+A142,'31_12_2024'!A215:C351,3,0)</f>
        <v>0</v>
      </c>
    </row>
  </sheetData>
  <sheetProtection formatCells="0" formatColumns="0" formatRows="0" insertColumns="0" insertRows="0" insertHyperlinks="0" deleteColumns="0" deleteRows="0" sort="0" autoFilter="0" pivotTables="0"/>
  <autoFilter ref="B1:F142" xr:uid="{00000000-0009-0000-0000-000001000000}"/>
  <customSheetViews>
    <customSheetView guid="{D2FA1872-F536-4008-86AF-0B61FB56D908}">
      <pane xSplit="1" ySplit="1" topLeftCell="B2" activePane="bottomRight" state="frozen"/>
      <selection pane="bottomRight" activeCell="B24" sqref="B2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32"/>
  <sheetViews>
    <sheetView showGridLines="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G18" sqref="G18"/>
    </sheetView>
  </sheetViews>
  <sheetFormatPr defaultRowHeight="15" x14ac:dyDescent="0.25"/>
  <cols>
    <col min="1" max="1" width="10.5703125" style="42" bestFit="1" customWidth="1"/>
    <col min="2" max="2" width="62.7109375" style="24" customWidth="1"/>
    <col min="3" max="4" width="17.85546875" style="25" customWidth="1"/>
    <col min="5" max="5" width="16.7109375" style="19" customWidth="1"/>
    <col min="6" max="6" width="16.7109375" style="29" customWidth="1"/>
    <col min="7" max="7" width="17.85546875" style="25" customWidth="1"/>
    <col min="8" max="8" width="4.28515625" style="19" customWidth="1"/>
    <col min="9" max="9" width="9.5703125" style="19" bestFit="1" customWidth="1"/>
    <col min="10" max="10" width="14" style="19" customWidth="1"/>
    <col min="11" max="11" width="9.140625" style="19"/>
    <col min="12" max="12" width="14.140625" style="19" customWidth="1"/>
    <col min="13" max="16384" width="9.140625" style="19"/>
  </cols>
  <sheetData>
    <row r="1" spans="1:12" x14ac:dyDescent="0.25">
      <c r="A1" s="36" t="s">
        <v>3</v>
      </c>
      <c r="B1" s="10" t="s">
        <v>0</v>
      </c>
      <c r="C1" s="31" t="str">
        <f>+Ativo!C1</f>
        <v>1trim2025</v>
      </c>
      <c r="D1" s="31" t="str">
        <f>+Ativo!D1</f>
        <v>2trim2025</v>
      </c>
      <c r="E1" s="31" t="str">
        <f>+Ativo!E1</f>
        <v>3trim2025</v>
      </c>
      <c r="F1" s="31" t="str">
        <f>+Ativo!F1</f>
        <v>4trim2025</v>
      </c>
      <c r="G1" s="31" t="s">
        <v>1</v>
      </c>
    </row>
    <row r="2" spans="1:12" s="21" customFormat="1" x14ac:dyDescent="0.25">
      <c r="A2" s="40" t="s">
        <v>524</v>
      </c>
      <c r="B2" s="20" t="s">
        <v>552</v>
      </c>
      <c r="C2" s="67" t="str">
        <f>VLOOKUP(A2,Planilha1!A3:C429,3,0)</f>
        <v>374.247</v>
      </c>
      <c r="D2" s="67" t="str">
        <f>VLOOKUP(A2,Planilha2!A4:C335,3,0)</f>
        <v>385.054</v>
      </c>
      <c r="E2" s="63"/>
      <c r="F2" s="67"/>
      <c r="G2" s="55">
        <f>+C2+D2+E2+F2</f>
        <v>759301</v>
      </c>
      <c r="I2" s="26"/>
      <c r="J2" s="82"/>
      <c r="L2" s="35"/>
    </row>
    <row r="3" spans="1:12" s="21" customFormat="1" x14ac:dyDescent="0.25">
      <c r="A3" s="40" t="s">
        <v>525</v>
      </c>
      <c r="B3" s="20" t="s">
        <v>553</v>
      </c>
      <c r="C3" s="67" t="str">
        <f>VLOOKUP(A3,Planilha1!A4:C430,3,0)</f>
        <v>-202.262</v>
      </c>
      <c r="D3" s="67" t="str">
        <f>VLOOKUP(A3,Planilha2!A5:C336,3,0)</f>
        <v>-221.706</v>
      </c>
      <c r="E3" s="63"/>
      <c r="F3" s="67"/>
      <c r="G3" s="55">
        <f>+C3+D3+E3+F3</f>
        <v>-423968</v>
      </c>
      <c r="I3" s="26"/>
      <c r="J3" s="82"/>
      <c r="L3" s="35"/>
    </row>
    <row r="4" spans="1:12" s="21" customFormat="1" x14ac:dyDescent="0.25">
      <c r="A4" s="40" t="s">
        <v>526</v>
      </c>
      <c r="B4" s="20" t="s">
        <v>554</v>
      </c>
      <c r="C4" s="68">
        <f>+C2+C3</f>
        <v>171985</v>
      </c>
      <c r="D4" s="68">
        <f>+D2+D3</f>
        <v>163348</v>
      </c>
      <c r="E4" s="56"/>
      <c r="F4" s="56"/>
      <c r="G4" s="68">
        <f>+G2+G3</f>
        <v>335333</v>
      </c>
      <c r="H4" s="22"/>
      <c r="I4" s="26"/>
      <c r="J4" s="82"/>
      <c r="L4" s="35"/>
    </row>
    <row r="5" spans="1:12" s="21" customFormat="1" x14ac:dyDescent="0.25">
      <c r="A5" s="40" t="s">
        <v>527</v>
      </c>
      <c r="B5" s="20" t="s">
        <v>555</v>
      </c>
      <c r="C5" s="68">
        <f>+C6+C7+C8+C9+C10</f>
        <v>-91500</v>
      </c>
      <c r="D5" s="68">
        <f>+D6+D7+D8+D9+D10</f>
        <v>-102291</v>
      </c>
      <c r="E5" s="68"/>
      <c r="F5" s="68"/>
      <c r="G5" s="68">
        <f>+G6+G7+G8+G9+G10</f>
        <v>-193791</v>
      </c>
      <c r="I5" s="26"/>
      <c r="J5" s="82"/>
      <c r="L5" s="35"/>
    </row>
    <row r="6" spans="1:12" s="21" customFormat="1" x14ac:dyDescent="0.25">
      <c r="A6" s="40" t="s">
        <v>528</v>
      </c>
      <c r="B6" s="20" t="s">
        <v>556</v>
      </c>
      <c r="C6" s="67" t="str">
        <f>VLOOKUP(A6,Planilha1!A7:C433,3,0)</f>
        <v>-40.154</v>
      </c>
      <c r="D6" s="67" t="str">
        <f>VLOOKUP(A6,Planilha2!A8:C339,3,0)</f>
        <v>-41.426</v>
      </c>
      <c r="E6" s="63"/>
      <c r="F6" s="67"/>
      <c r="G6" s="55">
        <f t="shared" ref="G6:G10" si="0">+C6+D6+E6+F6</f>
        <v>-81580</v>
      </c>
      <c r="I6" s="26"/>
      <c r="J6" s="82"/>
      <c r="L6" s="35"/>
    </row>
    <row r="7" spans="1:12" s="21" customFormat="1" x14ac:dyDescent="0.25">
      <c r="A7" s="40" t="s">
        <v>529</v>
      </c>
      <c r="B7" s="20" t="s">
        <v>557</v>
      </c>
      <c r="C7" s="67" t="str">
        <f>VLOOKUP(A7,Planilha1!A8:C434,3,0)</f>
        <v>-71.638</v>
      </c>
      <c r="D7" s="67" t="str">
        <f>VLOOKUP(A7,Planilha2!A9:C340,3,0)</f>
        <v>-79.585</v>
      </c>
      <c r="E7" s="63"/>
      <c r="F7" s="67"/>
      <c r="G7" s="55">
        <f t="shared" si="0"/>
        <v>-151223</v>
      </c>
      <c r="I7" s="26"/>
      <c r="J7" s="82"/>
      <c r="L7" s="35"/>
    </row>
    <row r="8" spans="1:12" s="21" customFormat="1" x14ac:dyDescent="0.25">
      <c r="A8" s="41" t="s">
        <v>530</v>
      </c>
      <c r="B8" s="23" t="s">
        <v>558</v>
      </c>
      <c r="C8" s="67" t="str">
        <f>VLOOKUP(A8,Planilha1!A9:C435,3,0)</f>
        <v>0</v>
      </c>
      <c r="D8" s="67" t="str">
        <f>VLOOKUP(A8,Planilha2!A10:C341,3,0)</f>
        <v>0</v>
      </c>
      <c r="E8" s="63"/>
      <c r="F8" s="67"/>
      <c r="G8" s="55">
        <f t="shared" si="0"/>
        <v>0</v>
      </c>
      <c r="H8" s="22"/>
      <c r="I8" s="26"/>
      <c r="J8" s="82"/>
      <c r="L8" s="35"/>
    </row>
    <row r="9" spans="1:12" s="21" customFormat="1" x14ac:dyDescent="0.25">
      <c r="A9" s="41" t="s">
        <v>531</v>
      </c>
      <c r="B9" s="23" t="s">
        <v>559</v>
      </c>
      <c r="C9" s="67" t="str">
        <f>VLOOKUP(A9,Planilha1!A10:C436,3,0)</f>
        <v>20.503</v>
      </c>
      <c r="D9" s="67" t="str">
        <f>VLOOKUP(A9,Planilha2!A11:C342,3,0)</f>
        <v>18.826</v>
      </c>
      <c r="E9" s="63"/>
      <c r="F9" s="67"/>
      <c r="G9" s="55">
        <f t="shared" si="0"/>
        <v>39329</v>
      </c>
      <c r="I9" s="26"/>
      <c r="J9" s="82"/>
      <c r="L9" s="35"/>
    </row>
    <row r="10" spans="1:12" s="21" customFormat="1" x14ac:dyDescent="0.25">
      <c r="A10" s="40" t="s">
        <v>532</v>
      </c>
      <c r="B10" s="20" t="s">
        <v>560</v>
      </c>
      <c r="C10" s="67" t="str">
        <f>VLOOKUP(A10,Planilha1!A11:C437,3,0)</f>
        <v>-211</v>
      </c>
      <c r="D10" s="67" t="str">
        <f>VLOOKUP(A10,Planilha2!A12:C343,3,0)</f>
        <v>-106</v>
      </c>
      <c r="E10" s="63"/>
      <c r="F10" s="67"/>
      <c r="G10" s="55">
        <f t="shared" si="0"/>
        <v>-317</v>
      </c>
      <c r="H10" s="22"/>
      <c r="I10" s="26"/>
      <c r="J10" s="82"/>
      <c r="L10" s="35"/>
    </row>
    <row r="11" spans="1:12" s="21" customFormat="1" x14ac:dyDescent="0.25">
      <c r="A11" s="41" t="s">
        <v>533</v>
      </c>
      <c r="B11" s="23" t="s">
        <v>561</v>
      </c>
      <c r="C11" s="67"/>
      <c r="D11" s="55"/>
      <c r="E11" s="55"/>
      <c r="F11" s="55"/>
      <c r="G11" s="55"/>
      <c r="I11" s="26"/>
      <c r="J11" s="82"/>
      <c r="L11" s="35"/>
    </row>
    <row r="12" spans="1:12" s="21" customFormat="1" x14ac:dyDescent="0.25">
      <c r="A12" s="41" t="s">
        <v>534</v>
      </c>
      <c r="B12" s="23" t="s">
        <v>562</v>
      </c>
      <c r="C12" s="68">
        <f>+C4+C5</f>
        <v>80485</v>
      </c>
      <c r="D12" s="68">
        <f>+D4+D5</f>
        <v>61057</v>
      </c>
      <c r="E12" s="56"/>
      <c r="F12" s="56"/>
      <c r="G12" s="68">
        <f>+G4+G5</f>
        <v>141542</v>
      </c>
      <c r="I12" s="26"/>
      <c r="J12" s="82"/>
      <c r="L12" s="35"/>
    </row>
    <row r="13" spans="1:12" s="21" customFormat="1" x14ac:dyDescent="0.25">
      <c r="A13" s="41" t="s">
        <v>535</v>
      </c>
      <c r="B13" s="23" t="s">
        <v>563</v>
      </c>
      <c r="C13" s="68">
        <f>+C14+C15</f>
        <v>-47680</v>
      </c>
      <c r="D13" s="68">
        <f>+D14+D15</f>
        <v>-44123</v>
      </c>
      <c r="E13" s="56"/>
      <c r="F13" s="56"/>
      <c r="G13" s="68">
        <f>+G14+G15</f>
        <v>-91803</v>
      </c>
      <c r="I13" s="26"/>
      <c r="J13" s="82"/>
      <c r="L13" s="35"/>
    </row>
    <row r="14" spans="1:12" x14ac:dyDescent="0.25">
      <c r="A14" s="40" t="s">
        <v>536</v>
      </c>
      <c r="B14" s="20" t="s">
        <v>564</v>
      </c>
      <c r="C14" s="67" t="str">
        <f>VLOOKUP(A14,Planilha1!A15:C441,3,0)</f>
        <v>21.074</v>
      </c>
      <c r="D14" s="67" t="str">
        <f>VLOOKUP(A14,Planilha2!A16:C347,3,0)</f>
        <v>38.362</v>
      </c>
      <c r="E14" s="63"/>
      <c r="F14" s="67"/>
      <c r="G14" s="55">
        <f t="shared" ref="G14:G15" si="1">+C14+D14+E14+F14</f>
        <v>59436</v>
      </c>
      <c r="I14" s="26"/>
      <c r="J14" s="82"/>
      <c r="L14" s="35"/>
    </row>
    <row r="15" spans="1:12" s="21" customFormat="1" x14ac:dyDescent="0.25">
      <c r="A15" s="41" t="s">
        <v>537</v>
      </c>
      <c r="B15" s="23" t="s">
        <v>565</v>
      </c>
      <c r="C15" s="67" t="str">
        <f>VLOOKUP(A15,Planilha1!A16:C442,3,0)</f>
        <v>-68.754</v>
      </c>
      <c r="D15" s="67" t="str">
        <f>VLOOKUP(A15,Planilha2!A17:C348,3,0)</f>
        <v>-82.485</v>
      </c>
      <c r="E15" s="63"/>
      <c r="F15" s="67"/>
      <c r="G15" s="55">
        <f t="shared" si="1"/>
        <v>-151239</v>
      </c>
      <c r="I15" s="26"/>
      <c r="J15" s="82"/>
      <c r="L15" s="35"/>
    </row>
    <row r="16" spans="1:12" s="21" customFormat="1" x14ac:dyDescent="0.25">
      <c r="A16" s="41" t="s">
        <v>538</v>
      </c>
      <c r="B16" s="23" t="s">
        <v>566</v>
      </c>
      <c r="C16" s="68">
        <f>+C12+C13</f>
        <v>32805</v>
      </c>
      <c r="D16" s="68">
        <f>+D12+D13</f>
        <v>16934</v>
      </c>
      <c r="E16" s="56"/>
      <c r="F16" s="56"/>
      <c r="G16" s="68">
        <f>+G12+G13</f>
        <v>49739</v>
      </c>
      <c r="I16" s="26"/>
      <c r="J16" s="82"/>
      <c r="L16" s="35"/>
    </row>
    <row r="17" spans="1:12" s="21" customFormat="1" x14ac:dyDescent="0.25">
      <c r="A17" s="41" t="s">
        <v>539</v>
      </c>
      <c r="B17" s="23" t="s">
        <v>567</v>
      </c>
      <c r="C17" s="68">
        <f>+C18+C19</f>
        <v>-2039</v>
      </c>
      <c r="D17" s="68">
        <f>+D18+D19</f>
        <v>-3347</v>
      </c>
      <c r="E17" s="56"/>
      <c r="F17" s="56"/>
      <c r="G17" s="68">
        <f>+G18+G19</f>
        <v>-5386</v>
      </c>
      <c r="I17" s="26"/>
      <c r="J17" s="82"/>
      <c r="L17" s="35"/>
    </row>
    <row r="18" spans="1:12" s="21" customFormat="1" x14ac:dyDescent="0.25">
      <c r="A18" s="41" t="s">
        <v>540</v>
      </c>
      <c r="B18" s="23" t="s">
        <v>568</v>
      </c>
      <c r="C18" s="67" t="str">
        <f>VLOOKUP(A18,Planilha1!A19:C445,3,0)</f>
        <v>-2.788</v>
      </c>
      <c r="D18" s="67" t="str">
        <f>VLOOKUP(A18,Planilha2!A20:C351,3,0)</f>
        <v>-3.355</v>
      </c>
      <c r="E18" s="63"/>
      <c r="F18" s="67"/>
      <c r="G18" s="55">
        <f t="shared" ref="G18:G19" si="2">+C18+D18+E18+F18</f>
        <v>-6143</v>
      </c>
      <c r="I18" s="26"/>
      <c r="J18" s="82"/>
      <c r="L18" s="35"/>
    </row>
    <row r="19" spans="1:12" s="21" customFormat="1" x14ac:dyDescent="0.25">
      <c r="A19" s="41" t="s">
        <v>541</v>
      </c>
      <c r="B19" s="23" t="s">
        <v>569</v>
      </c>
      <c r="C19" s="67" t="str">
        <f>VLOOKUP(A19,Planilha1!A20:C446,3,0)</f>
        <v>749</v>
      </c>
      <c r="D19" s="67" t="str">
        <f>VLOOKUP(A19,Planilha2!A21:C352,3,0)</f>
        <v>8</v>
      </c>
      <c r="E19" s="63"/>
      <c r="F19" s="67"/>
      <c r="G19" s="55">
        <f t="shared" si="2"/>
        <v>757</v>
      </c>
      <c r="I19" s="26"/>
      <c r="J19" s="82"/>
      <c r="L19" s="35"/>
    </row>
    <row r="20" spans="1:12" s="21" customFormat="1" x14ac:dyDescent="0.25">
      <c r="A20" s="41" t="s">
        <v>542</v>
      </c>
      <c r="B20" s="23" t="s">
        <v>570</v>
      </c>
      <c r="C20" s="68">
        <f>+C16+C17</f>
        <v>30766</v>
      </c>
      <c r="D20" s="68">
        <f>+D16+D17</f>
        <v>13587</v>
      </c>
      <c r="E20" s="56"/>
      <c r="F20" s="56"/>
      <c r="G20" s="68">
        <f>+G16+G17</f>
        <v>44353</v>
      </c>
      <c r="I20" s="26"/>
      <c r="J20" s="82"/>
      <c r="L20" s="35"/>
    </row>
    <row r="21" spans="1:12" s="21" customFormat="1" x14ac:dyDescent="0.25">
      <c r="A21" s="41" t="s">
        <v>543</v>
      </c>
      <c r="B21" s="23" t="s">
        <v>571</v>
      </c>
      <c r="C21" s="67">
        <v>0</v>
      </c>
      <c r="D21" s="55"/>
      <c r="E21" s="55"/>
      <c r="F21" s="55"/>
      <c r="G21" s="55"/>
      <c r="I21" s="26"/>
      <c r="J21" s="35"/>
    </row>
    <row r="22" spans="1:12" s="21" customFormat="1" x14ac:dyDescent="0.25">
      <c r="A22" s="41" t="s">
        <v>544</v>
      </c>
      <c r="B22" s="23" t="s">
        <v>572</v>
      </c>
      <c r="C22" s="67">
        <v>0</v>
      </c>
      <c r="D22" s="55"/>
      <c r="E22" s="55"/>
      <c r="F22" s="55"/>
      <c r="G22" s="55"/>
      <c r="I22" s="26"/>
      <c r="J22" s="35"/>
    </row>
    <row r="23" spans="1:12" s="21" customFormat="1" x14ac:dyDescent="0.25">
      <c r="A23" s="41" t="s">
        <v>545</v>
      </c>
      <c r="B23" s="23" t="s">
        <v>573</v>
      </c>
      <c r="C23" s="67">
        <v>0</v>
      </c>
      <c r="D23" s="55"/>
      <c r="E23" s="55"/>
      <c r="F23" s="55"/>
      <c r="G23" s="55"/>
      <c r="I23" s="26"/>
      <c r="J23" s="35"/>
    </row>
    <row r="24" spans="1:12" s="21" customFormat="1" x14ac:dyDescent="0.25">
      <c r="A24" s="41" t="s">
        <v>546</v>
      </c>
      <c r="B24" s="23" t="s">
        <v>574</v>
      </c>
      <c r="C24" s="68">
        <f>+C20+C21+C22+C23</f>
        <v>30766</v>
      </c>
      <c r="D24" s="68">
        <f>+D20+D21+D22+D23</f>
        <v>13587</v>
      </c>
      <c r="E24" s="56"/>
      <c r="F24" s="56"/>
      <c r="G24" s="68">
        <f>+G20+G21+G22+G23</f>
        <v>44353</v>
      </c>
      <c r="I24" s="26"/>
      <c r="J24" s="35"/>
    </row>
    <row r="25" spans="1:12" s="21" customFormat="1" x14ac:dyDescent="0.25">
      <c r="A25" s="41" t="s">
        <v>547</v>
      </c>
      <c r="B25" s="23" t="s">
        <v>575</v>
      </c>
      <c r="C25" s="67">
        <v>0</v>
      </c>
      <c r="D25" s="55"/>
      <c r="E25" s="55"/>
      <c r="F25" s="55"/>
      <c r="G25" s="55"/>
      <c r="I25" s="46"/>
      <c r="J25" s="35"/>
    </row>
    <row r="26" spans="1:12" s="21" customFormat="1" x14ac:dyDescent="0.25">
      <c r="A26" s="41" t="s">
        <v>548</v>
      </c>
      <c r="B26" s="23" t="s">
        <v>576</v>
      </c>
      <c r="C26" s="67">
        <f>VLOOKUP(+A26,Planilha1!A245:C369,3,0)</f>
        <v>0</v>
      </c>
      <c r="D26" s="55"/>
      <c r="E26" s="55"/>
      <c r="F26" s="55"/>
      <c r="G26" s="55"/>
      <c r="I26" s="46"/>
      <c r="J26" s="35"/>
    </row>
    <row r="27" spans="1:12" s="21" customFormat="1" x14ac:dyDescent="0.25">
      <c r="A27" s="41" t="s">
        <v>549</v>
      </c>
      <c r="B27" s="23" t="s">
        <v>577</v>
      </c>
      <c r="C27" s="68" t="str">
        <f>VLOOKUP(+A27,Planilha1!A246:C370,3,0)</f>
        <v>0,05123</v>
      </c>
      <c r="D27" s="68" t="str">
        <f>VLOOKUP(A27,Planilha2!A29:C360,3,0)</f>
        <v>0,02057</v>
      </c>
      <c r="E27" s="64"/>
      <c r="F27" s="34"/>
      <c r="G27" s="84" t="str">
        <f>+Planilha2!D243</f>
        <v>0,07035</v>
      </c>
      <c r="I27" s="46"/>
      <c r="J27" s="48"/>
    </row>
    <row r="28" spans="1:12" s="21" customFormat="1" x14ac:dyDescent="0.25">
      <c r="A28" s="41" t="s">
        <v>550</v>
      </c>
      <c r="B28" s="23" t="s">
        <v>578</v>
      </c>
      <c r="C28" s="67">
        <v>0</v>
      </c>
      <c r="D28" s="55"/>
      <c r="E28" s="55"/>
      <c r="F28" s="55"/>
      <c r="G28" s="88"/>
      <c r="I28" s="46"/>
      <c r="J28" s="35"/>
    </row>
    <row r="29" spans="1:12" s="21" customFormat="1" x14ac:dyDescent="0.25">
      <c r="A29" s="41" t="s">
        <v>551</v>
      </c>
      <c r="B29" s="23" t="s">
        <v>577</v>
      </c>
      <c r="C29" s="68" t="str">
        <f>VLOOKUP(+A29,Planilha1!A248:C372,3,0)</f>
        <v>0,05123</v>
      </c>
      <c r="D29" s="68" t="str">
        <f>VLOOKUP(A29,Planilha2!A31:C362,3,0)</f>
        <v>0,02057</v>
      </c>
      <c r="E29" s="64"/>
      <c r="F29" s="34"/>
      <c r="G29" s="84" t="str">
        <f>+Planilha2!D245</f>
        <v>0,07035</v>
      </c>
      <c r="I29" s="46"/>
      <c r="J29" s="48"/>
    </row>
    <row r="32" spans="1:12" x14ac:dyDescent="0.25">
      <c r="E32" s="49"/>
      <c r="G32" s="47"/>
    </row>
  </sheetData>
  <sheetProtection formatCells="0" formatColumns="0" formatRows="0" insertColumns="0" insertRows="0" insertHyperlinks="0" deleteColumns="0" deleteRows="0" sort="0" autoFilter="0" pivotTables="0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C28 C20:C26 C11:C13 C5 C16:C17 C27 C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58"/>
  <sheetViews>
    <sheetView showGridLines="0" zoomScaleNormal="100" workbookViewId="0">
      <pane xSplit="1" ySplit="1" topLeftCell="B2" activePane="bottomRight" state="frozen"/>
      <selection activeCell="B39" sqref="B39"/>
      <selection pane="topRight" activeCell="B39" sqref="B39"/>
      <selection pane="bottomLeft" activeCell="B39" sqref="B39"/>
      <selection pane="bottomRight" activeCell="B13" sqref="B13"/>
    </sheetView>
  </sheetViews>
  <sheetFormatPr defaultRowHeight="15" x14ac:dyDescent="0.25"/>
  <cols>
    <col min="1" max="1" width="10.5703125" style="28" bestFit="1" customWidth="1"/>
    <col min="2" max="2" width="60" style="14" customWidth="1"/>
    <col min="3" max="4" width="15.7109375" style="8" customWidth="1"/>
    <col min="5" max="5" width="15.7109375" style="13" customWidth="1"/>
    <col min="6" max="6" width="15.7109375" style="30" customWidth="1"/>
    <col min="7" max="7" width="15.7109375" customWidth="1"/>
    <col min="8" max="8" width="14.85546875" customWidth="1"/>
    <col min="9" max="9" width="14.85546875" style="14" customWidth="1"/>
    <col min="10" max="10" width="33.28515625" customWidth="1"/>
    <col min="11" max="11" width="16" customWidth="1"/>
  </cols>
  <sheetData>
    <row r="1" spans="1:11" x14ac:dyDescent="0.25">
      <c r="A1" s="36" t="s">
        <v>3</v>
      </c>
      <c r="B1" s="10" t="s">
        <v>0</v>
      </c>
      <c r="C1" s="12" t="str">
        <f>+Ativo!C1</f>
        <v>1trim2025</v>
      </c>
      <c r="D1" s="12" t="str">
        <f>+Ativo!D1</f>
        <v>2trim2025</v>
      </c>
      <c r="E1" s="16" t="str">
        <f>+Ativo!E1</f>
        <v>3trim2025</v>
      </c>
      <c r="F1" s="32" t="str">
        <f>+Ativo!F1</f>
        <v>4trim2025</v>
      </c>
      <c r="G1" s="16" t="s">
        <v>2</v>
      </c>
    </row>
    <row r="2" spans="1:11" x14ac:dyDescent="0.25">
      <c r="A2" s="38" t="s">
        <v>4</v>
      </c>
      <c r="B2" s="15" t="s">
        <v>242</v>
      </c>
      <c r="C2" s="64">
        <f>+C3+C19</f>
        <v>48019</v>
      </c>
      <c r="D2" s="64">
        <f>+D3+D19</f>
        <v>69511</v>
      </c>
      <c r="E2" s="50">
        <f>+E3+E19</f>
        <v>0</v>
      </c>
      <c r="F2" s="50">
        <f>+F3+F19</f>
        <v>0</v>
      </c>
      <c r="G2" s="74">
        <f>+G3+G19</f>
        <v>117530</v>
      </c>
      <c r="H2" s="27"/>
      <c r="I2" s="73"/>
      <c r="J2" s="27"/>
      <c r="K2" s="73"/>
    </row>
    <row r="3" spans="1:11" x14ac:dyDescent="0.25">
      <c r="A3" s="38" t="s">
        <v>5</v>
      </c>
      <c r="B3" s="15" t="s">
        <v>243</v>
      </c>
      <c r="C3" s="74">
        <f>+C4+C5+C6+C7+C8+C9+C10+C11+C12+C13+C14+C15+C16+C17+C18</f>
        <v>131509</v>
      </c>
      <c r="D3" s="64">
        <f>+D4+D5+D6+D7+D8+D9+D10+D11+D12+D13+D14+D15+D17+D18+D16</f>
        <v>125748</v>
      </c>
      <c r="E3" s="50">
        <f>SUM(E4:E18)</f>
        <v>0</v>
      </c>
      <c r="F3" s="50">
        <f>SUM(F4:F18)</f>
        <v>0</v>
      </c>
      <c r="G3" s="74">
        <f>SUM(G4:G18)</f>
        <v>257257</v>
      </c>
      <c r="H3" s="27"/>
      <c r="I3" s="73"/>
      <c r="J3" s="27"/>
      <c r="K3" s="73"/>
    </row>
    <row r="4" spans="1:11" x14ac:dyDescent="0.25">
      <c r="A4" s="38" t="s">
        <v>6</v>
      </c>
      <c r="B4" s="15" t="s">
        <v>244</v>
      </c>
      <c r="C4" s="69" t="str">
        <f>VLOOKUP(A4,Planilha1!A255:C295,3,0)</f>
        <v>32.805</v>
      </c>
      <c r="D4" s="72">
        <f>VLOOKUP(A4,Planilha2!A4:D335,3,0)-C4</f>
        <v>16934</v>
      </c>
      <c r="E4" s="54"/>
      <c r="F4" s="51"/>
      <c r="G4" s="75">
        <f>+C4+D4+E4+F4</f>
        <v>49739</v>
      </c>
      <c r="H4" s="27"/>
      <c r="I4" s="73"/>
      <c r="J4" s="27"/>
      <c r="K4" s="73"/>
    </row>
    <row r="5" spans="1:11" x14ac:dyDescent="0.25">
      <c r="A5" s="38" t="s">
        <v>7</v>
      </c>
      <c r="B5" s="15" t="s">
        <v>245</v>
      </c>
      <c r="C5" s="69" t="str">
        <f>VLOOKUP(A5,Planilha1!A256:C296,3,0)</f>
        <v>27.249</v>
      </c>
      <c r="D5" s="72">
        <f>VLOOKUP(A5,Planilha2!A5:D336,3,0)-C5</f>
        <v>27069</v>
      </c>
      <c r="E5" s="54"/>
      <c r="F5" s="51"/>
      <c r="G5" s="75">
        <f t="shared" ref="G5:G38" si="0">+C5+D5+E5+F5</f>
        <v>54318</v>
      </c>
      <c r="H5" s="27"/>
      <c r="I5" s="73"/>
      <c r="J5" s="27"/>
      <c r="K5" s="73"/>
    </row>
    <row r="6" spans="1:11" x14ac:dyDescent="0.25">
      <c r="A6" s="38" t="s">
        <v>8</v>
      </c>
      <c r="B6" s="15" t="s">
        <v>246</v>
      </c>
      <c r="C6" s="69" t="str">
        <f>VLOOKUP(A6,Planilha1!A257:C297,3,0)</f>
        <v>211</v>
      </c>
      <c r="D6" s="72">
        <f>VLOOKUP(A6,Planilha2!A6:D337,3,0)-C6</f>
        <v>117</v>
      </c>
      <c r="E6" s="54"/>
      <c r="F6" s="51"/>
      <c r="G6" s="75">
        <f t="shared" si="0"/>
        <v>328</v>
      </c>
      <c r="H6" s="27"/>
      <c r="I6" s="73"/>
      <c r="J6" s="27"/>
      <c r="K6" s="73"/>
    </row>
    <row r="7" spans="1:11" x14ac:dyDescent="0.25">
      <c r="A7" s="38" t="s">
        <v>9</v>
      </c>
      <c r="B7" s="5" t="s">
        <v>308</v>
      </c>
      <c r="C7" s="69" t="str">
        <f>VLOOKUP(A7,Planilha1!A258:C298,3,0)</f>
        <v>16.189</v>
      </c>
      <c r="D7" s="72">
        <f>VLOOKUP(A7,Planilha2!A7:D338,3,0)-C7</f>
        <v>15756</v>
      </c>
      <c r="E7" s="54"/>
      <c r="F7" s="51"/>
      <c r="G7" s="75">
        <f t="shared" si="0"/>
        <v>31945</v>
      </c>
      <c r="H7" s="27"/>
      <c r="I7" s="73"/>
      <c r="J7" s="27"/>
      <c r="K7" s="73"/>
    </row>
    <row r="8" spans="1:11" x14ac:dyDescent="0.25">
      <c r="A8" s="38" t="s">
        <v>10</v>
      </c>
      <c r="B8" s="5" t="s">
        <v>309</v>
      </c>
      <c r="C8" s="69" t="str">
        <f>VLOOKUP(A8,Planilha1!A259:C299,3,0)</f>
        <v>2.576</v>
      </c>
      <c r="D8" s="72">
        <f>VLOOKUP(A8,Planilha2!A8:D339,3,0)-C8</f>
        <v>1922</v>
      </c>
      <c r="E8" s="54"/>
      <c r="F8" s="51"/>
      <c r="G8" s="75">
        <f t="shared" si="0"/>
        <v>4498</v>
      </c>
      <c r="H8" s="27"/>
      <c r="I8" s="73"/>
      <c r="J8" s="27"/>
      <c r="K8" s="73"/>
    </row>
    <row r="9" spans="1:11" x14ac:dyDescent="0.25">
      <c r="A9" s="38" t="s">
        <v>11</v>
      </c>
      <c r="B9" s="15" t="s">
        <v>1041</v>
      </c>
      <c r="C9" s="69" t="str">
        <f>VLOOKUP(A9,Planilha1!A260:C300,3,0)</f>
        <v>-1.623</v>
      </c>
      <c r="D9" s="72">
        <f>VLOOKUP(A9,Planilha2!A9:D340,3,0)-C9</f>
        <v>-108</v>
      </c>
      <c r="E9" s="54"/>
      <c r="F9" s="51"/>
      <c r="G9" s="75">
        <f t="shared" si="0"/>
        <v>-1731</v>
      </c>
      <c r="H9" s="27"/>
      <c r="I9" s="73"/>
      <c r="J9" s="27"/>
      <c r="K9" s="73"/>
    </row>
    <row r="10" spans="1:11" x14ac:dyDescent="0.25">
      <c r="A10" s="38" t="s">
        <v>12</v>
      </c>
      <c r="B10" s="15" t="s">
        <v>247</v>
      </c>
      <c r="C10" s="69" t="str">
        <f>VLOOKUP(A10,Planilha1!A261:C301,3,0)</f>
        <v>54.916</v>
      </c>
      <c r="D10" s="72">
        <f>VLOOKUP(A10,Planilha2!A10:D341,3,0)-C10</f>
        <v>72465</v>
      </c>
      <c r="E10" s="54"/>
      <c r="F10" s="51"/>
      <c r="G10" s="75">
        <f t="shared" si="0"/>
        <v>127381</v>
      </c>
      <c r="H10" s="27"/>
      <c r="I10" s="73"/>
      <c r="J10" s="27"/>
      <c r="K10" s="73"/>
    </row>
    <row r="11" spans="1:11" x14ac:dyDescent="0.25">
      <c r="A11" s="38" t="s">
        <v>13</v>
      </c>
      <c r="B11" s="15" t="s">
        <v>248</v>
      </c>
      <c r="C11" s="69" t="str">
        <f>VLOOKUP(A11,Planilha1!A262:C302,3,0)</f>
        <v>-2.364</v>
      </c>
      <c r="D11" s="72">
        <f>VLOOKUP(A11,Planilha2!A11:D342,3,0)-C11</f>
        <v>-2361</v>
      </c>
      <c r="E11" s="54"/>
      <c r="F11" s="51"/>
      <c r="G11" s="75">
        <f t="shared" si="0"/>
        <v>-4725</v>
      </c>
      <c r="H11" s="27"/>
      <c r="I11" s="73"/>
      <c r="J11" s="27"/>
      <c r="K11" s="73"/>
    </row>
    <row r="12" spans="1:11" x14ac:dyDescent="0.25">
      <c r="A12" s="38" t="s">
        <v>14</v>
      </c>
      <c r="B12" s="15" t="s">
        <v>249</v>
      </c>
      <c r="C12" s="69" t="str">
        <f>VLOOKUP(A12,Planilha1!A263:C303,3,0)</f>
        <v>0</v>
      </c>
      <c r="D12" s="72">
        <f>VLOOKUP(A12,Planilha2!A12:D343,3,0)-C12</f>
        <v>0</v>
      </c>
      <c r="E12" s="54"/>
      <c r="F12" s="51"/>
      <c r="G12" s="75">
        <f t="shared" si="0"/>
        <v>0</v>
      </c>
      <c r="H12" s="27"/>
      <c r="I12" s="73"/>
      <c r="J12" s="27"/>
      <c r="K12" s="73"/>
    </row>
    <row r="13" spans="1:11" s="14" customFormat="1" x14ac:dyDescent="0.25">
      <c r="A13" s="38" t="s">
        <v>15</v>
      </c>
      <c r="B13" s="15" t="s">
        <v>250</v>
      </c>
      <c r="C13" s="69" t="str">
        <f>VLOOKUP(A13,Planilha1!A264:C304,3,0)</f>
        <v>4.445</v>
      </c>
      <c r="D13" s="72">
        <f>VLOOKUP(A13,Planilha2!A13:D344,3,0)-C13</f>
        <v>4142</v>
      </c>
      <c r="E13" s="54"/>
      <c r="F13" s="51"/>
      <c r="G13" s="75">
        <f t="shared" si="0"/>
        <v>8587</v>
      </c>
      <c r="H13" s="27"/>
      <c r="I13" s="73"/>
      <c r="J13" s="27"/>
      <c r="K13" s="73"/>
    </row>
    <row r="14" spans="1:11" x14ac:dyDescent="0.25">
      <c r="A14" s="38" t="s">
        <v>16</v>
      </c>
      <c r="B14" s="15" t="s">
        <v>251</v>
      </c>
      <c r="C14" s="69" t="str">
        <f>VLOOKUP(A14,Planilha1!A265:C305,3,0)</f>
        <v>0</v>
      </c>
      <c r="D14" s="72">
        <f>VLOOKUP(A14,Planilha2!A14:D345,3,0)-C14</f>
        <v>0</v>
      </c>
      <c r="E14" s="54"/>
      <c r="F14" s="51"/>
      <c r="G14" s="75">
        <f t="shared" si="0"/>
        <v>0</v>
      </c>
      <c r="H14" s="27"/>
      <c r="I14" s="73"/>
      <c r="J14" s="27"/>
      <c r="K14" s="73"/>
    </row>
    <row r="15" spans="1:11" x14ac:dyDescent="0.25">
      <c r="A15" s="38" t="s">
        <v>17</v>
      </c>
      <c r="B15" s="15" t="s">
        <v>252</v>
      </c>
      <c r="C15" s="69" t="str">
        <f>VLOOKUP(A15,Planilha1!A266:C306,3,0)</f>
        <v>8.463</v>
      </c>
      <c r="D15" s="72">
        <f>VLOOKUP(A15,Planilha2!A15:D346,3,0)-C15</f>
        <v>-8417</v>
      </c>
      <c r="E15" s="54"/>
      <c r="F15" s="51"/>
      <c r="G15" s="75">
        <f t="shared" si="0"/>
        <v>46</v>
      </c>
      <c r="H15" s="27"/>
      <c r="I15" s="73"/>
      <c r="J15" s="27"/>
      <c r="K15" s="73"/>
    </row>
    <row r="16" spans="1:11" s="14" customFormat="1" x14ac:dyDescent="0.25">
      <c r="A16" s="38" t="s">
        <v>18</v>
      </c>
      <c r="B16" s="15" t="s">
        <v>1042</v>
      </c>
      <c r="C16" s="69" t="str">
        <f>VLOOKUP(A16,Planilha1!A267:C307,3,0)</f>
        <v>-8.829</v>
      </c>
      <c r="D16" s="72">
        <f>VLOOKUP(A16,Planilha2!A16:D347,3,0)-C16</f>
        <v>6289</v>
      </c>
      <c r="E16" s="54"/>
      <c r="F16" s="77"/>
      <c r="G16" s="75">
        <f t="shared" si="0"/>
        <v>-2540</v>
      </c>
      <c r="H16" s="27"/>
      <c r="I16" s="73"/>
      <c r="J16" s="27"/>
      <c r="K16" s="73"/>
    </row>
    <row r="17" spans="1:11" s="14" customFormat="1" x14ac:dyDescent="0.25">
      <c r="A17" s="38" t="s">
        <v>305</v>
      </c>
      <c r="B17" s="15" t="s">
        <v>1485</v>
      </c>
      <c r="C17" s="69" t="str">
        <f>VLOOKUP(A17,Planilha1!A268:C308,3,0)</f>
        <v>-1.981</v>
      </c>
      <c r="D17" s="72">
        <f>VLOOKUP(A17,Planilha2!A17:D348,3,0)-C17</f>
        <v>-7868</v>
      </c>
      <c r="E17" s="54"/>
      <c r="F17" s="51"/>
      <c r="G17" s="75">
        <f t="shared" si="0"/>
        <v>-9849</v>
      </c>
      <c r="H17" s="27"/>
      <c r="I17" s="73"/>
      <c r="J17" s="27"/>
      <c r="K17" s="73"/>
    </row>
    <row r="18" spans="1:11" s="14" customFormat="1" x14ac:dyDescent="0.25">
      <c r="A18" s="38" t="s">
        <v>1030</v>
      </c>
      <c r="B18" s="60" t="s">
        <v>1031</v>
      </c>
      <c r="C18" s="69" t="str">
        <f>VLOOKUP(A18,Planilha1!A269:C309,3,0)</f>
        <v>-548</v>
      </c>
      <c r="D18" s="72">
        <f>VLOOKUP(A18,Planilha2!A18:D349,3,0)-C18</f>
        <v>-192</v>
      </c>
      <c r="E18" s="54"/>
      <c r="F18" s="51"/>
      <c r="G18" s="75">
        <f t="shared" si="0"/>
        <v>-740</v>
      </c>
      <c r="H18" s="27"/>
      <c r="I18" s="73"/>
      <c r="J18" s="27"/>
      <c r="K18" s="73"/>
    </row>
    <row r="19" spans="1:11" x14ac:dyDescent="0.25">
      <c r="A19" s="38" t="s">
        <v>19</v>
      </c>
      <c r="B19" s="15" t="s">
        <v>253</v>
      </c>
      <c r="C19" s="64">
        <f>+C20+C21+C22+C23+C24+C25+C26+C27</f>
        <v>-83490</v>
      </c>
      <c r="D19" s="64">
        <f>+D20+D21+D22+D23+D24+D25+D26+D27</f>
        <v>-56237</v>
      </c>
      <c r="E19" s="50">
        <f>SUM(E20:E27)</f>
        <v>0</v>
      </c>
      <c r="F19" s="50">
        <f>SUM(F20:F28)</f>
        <v>0</v>
      </c>
      <c r="G19" s="74">
        <f>+G20+G21+G22+G23+G24+G25+G26+G27</f>
        <v>-139727</v>
      </c>
      <c r="H19" s="27"/>
      <c r="I19" s="73"/>
      <c r="J19" s="27"/>
      <c r="K19" s="73"/>
    </row>
    <row r="20" spans="1:11" x14ac:dyDescent="0.25">
      <c r="A20" s="38" t="s">
        <v>20</v>
      </c>
      <c r="B20" s="15" t="s">
        <v>254</v>
      </c>
      <c r="C20" s="69" t="str">
        <f>VLOOKUP(A20,Planilha1!A271:C311,3,0)</f>
        <v>-39.794</v>
      </c>
      <c r="D20" s="72">
        <f>VLOOKUP(A20,Planilha2!A20:D351,3,0)-C20</f>
        <v>-17541</v>
      </c>
      <c r="E20" s="54"/>
      <c r="F20" s="51"/>
      <c r="G20" s="75">
        <f t="shared" si="0"/>
        <v>-57335</v>
      </c>
      <c r="H20" s="27"/>
      <c r="I20" s="73"/>
      <c r="J20" s="27"/>
      <c r="K20" s="73"/>
    </row>
    <row r="21" spans="1:11" x14ac:dyDescent="0.25">
      <c r="A21" s="38" t="s">
        <v>21</v>
      </c>
      <c r="B21" s="15" t="s">
        <v>97</v>
      </c>
      <c r="C21" s="69" t="str">
        <f>VLOOKUP(A21,Planilha1!A272:C312,3,0)</f>
        <v>-617</v>
      </c>
      <c r="D21" s="72">
        <f>VLOOKUP(A21,Planilha2!A21:D352,3,0)-C21</f>
        <v>-4685</v>
      </c>
      <c r="E21" s="54"/>
      <c r="F21" s="51"/>
      <c r="G21" s="75">
        <f t="shared" si="0"/>
        <v>-5302</v>
      </c>
      <c r="H21" s="27"/>
      <c r="I21" s="73"/>
      <c r="J21" s="27"/>
      <c r="K21" s="73"/>
    </row>
    <row r="22" spans="1:11" x14ac:dyDescent="0.25">
      <c r="A22" s="38" t="s">
        <v>22</v>
      </c>
      <c r="B22" s="15" t="s">
        <v>1043</v>
      </c>
      <c r="C22" s="69" t="str">
        <f>VLOOKUP(A22,Planilha1!A273:C313,3,0)</f>
        <v>-8.402</v>
      </c>
      <c r="D22" s="72">
        <f>VLOOKUP(A22,Planilha2!A22:D353,3,0)-C22</f>
        <v>32341</v>
      </c>
      <c r="E22" s="54"/>
      <c r="F22" s="51"/>
      <c r="G22" s="75">
        <f t="shared" si="0"/>
        <v>23939</v>
      </c>
      <c r="H22" s="27"/>
      <c r="I22" s="73"/>
      <c r="J22" s="27"/>
      <c r="K22" s="73"/>
    </row>
    <row r="23" spans="1:11" x14ac:dyDescent="0.25">
      <c r="A23" s="38" t="s">
        <v>23</v>
      </c>
      <c r="B23" s="15" t="s">
        <v>1044</v>
      </c>
      <c r="C23" s="69" t="str">
        <f>VLOOKUP(A23,Planilha1!A274:C314,3,0)</f>
        <v>-3.321</v>
      </c>
      <c r="D23" s="72">
        <f>VLOOKUP(A23,Planilha2!A23:D354,3,0)-C23</f>
        <v>-2795</v>
      </c>
      <c r="E23" s="54"/>
      <c r="F23" s="51"/>
      <c r="G23" s="75">
        <f t="shared" si="0"/>
        <v>-6116</v>
      </c>
      <c r="H23" s="27"/>
      <c r="I23" s="73"/>
      <c r="J23" s="27"/>
      <c r="K23" s="73"/>
    </row>
    <row r="24" spans="1:11" x14ac:dyDescent="0.25">
      <c r="A24" s="38" t="s">
        <v>24</v>
      </c>
      <c r="B24" s="15" t="s">
        <v>255</v>
      </c>
      <c r="C24" s="69" t="str">
        <f>VLOOKUP(A24,Planilha1!A275:C315,3,0)</f>
        <v>-2.563</v>
      </c>
      <c r="D24" s="72">
        <f>VLOOKUP(A24,Planilha2!A24:D355,3,0)-C24</f>
        <v>759</v>
      </c>
      <c r="E24" s="54"/>
      <c r="F24" s="51"/>
      <c r="G24" s="75">
        <f t="shared" si="0"/>
        <v>-1804</v>
      </c>
      <c r="H24" s="27"/>
      <c r="I24" s="73"/>
      <c r="J24" s="27"/>
      <c r="K24" s="73"/>
    </row>
    <row r="25" spans="1:11" x14ac:dyDescent="0.25">
      <c r="A25" s="38" t="s">
        <v>25</v>
      </c>
      <c r="B25" s="15" t="s">
        <v>256</v>
      </c>
      <c r="C25" s="69" t="str">
        <f>VLOOKUP(A25,Planilha1!A276:C316,3,0)</f>
        <v>-25.248</v>
      </c>
      <c r="D25" s="72">
        <f>VLOOKUP(A25,Planilha2!A25:D356,3,0)-C25</f>
        <v>-68200</v>
      </c>
      <c r="E25" s="54"/>
      <c r="F25" s="51"/>
      <c r="G25" s="75">
        <f t="shared" si="0"/>
        <v>-93448</v>
      </c>
      <c r="H25" s="27"/>
      <c r="I25" s="73"/>
      <c r="J25" s="27"/>
      <c r="K25" s="73"/>
    </row>
    <row r="26" spans="1:11" x14ac:dyDescent="0.25">
      <c r="A26" s="37" t="s">
        <v>26</v>
      </c>
      <c r="B26" s="18" t="s">
        <v>1045</v>
      </c>
      <c r="C26" s="69" t="str">
        <f>VLOOKUP(A26,Planilha1!A277:C317,3,0)</f>
        <v>-3.934</v>
      </c>
      <c r="D26" s="72">
        <f>VLOOKUP(A26,Planilha2!A26:D357,3,0)-C26</f>
        <v>-932</v>
      </c>
      <c r="E26" s="54"/>
      <c r="F26" s="51"/>
      <c r="G26" s="75">
        <f t="shared" si="0"/>
        <v>-4866</v>
      </c>
      <c r="H26" s="27"/>
      <c r="I26" s="73"/>
      <c r="J26" s="27"/>
      <c r="K26" s="73"/>
    </row>
    <row r="27" spans="1:11" x14ac:dyDescent="0.25">
      <c r="A27" s="38" t="s">
        <v>27</v>
      </c>
      <c r="B27" s="15" t="s">
        <v>257</v>
      </c>
      <c r="C27" s="69" t="str">
        <f>VLOOKUP(A27,Planilha1!A278:C318,3,0)</f>
        <v>389</v>
      </c>
      <c r="D27" s="72">
        <f>VLOOKUP(A27,Planilha2!A27:D358,3,0)-C27</f>
        <v>4816</v>
      </c>
      <c r="E27" s="54"/>
      <c r="F27" s="51"/>
      <c r="G27" s="75">
        <f t="shared" si="0"/>
        <v>5205</v>
      </c>
      <c r="H27" s="27"/>
      <c r="I27" s="73"/>
      <c r="J27" s="27"/>
      <c r="K27" s="73"/>
    </row>
    <row r="28" spans="1:11" x14ac:dyDescent="0.25">
      <c r="A28" s="38" t="s">
        <v>28</v>
      </c>
      <c r="B28" s="15" t="s">
        <v>105</v>
      </c>
      <c r="C28" s="69" t="str">
        <f>VLOOKUP(A28,Planilha1!A279:C319,3,0)</f>
        <v>0</v>
      </c>
      <c r="D28" s="72">
        <f>VLOOKUP(A28,Planilha2!A28:D359,3,0)-C28</f>
        <v>0</v>
      </c>
      <c r="E28" s="54"/>
      <c r="F28" s="51"/>
      <c r="G28" s="75">
        <f t="shared" si="0"/>
        <v>0</v>
      </c>
      <c r="H28" s="27"/>
      <c r="I28" s="73"/>
      <c r="J28" s="27"/>
      <c r="K28" s="73"/>
    </row>
    <row r="29" spans="1:11" x14ac:dyDescent="0.25">
      <c r="A29" s="38" t="s">
        <v>29</v>
      </c>
      <c r="B29" s="15" t="s">
        <v>258</v>
      </c>
      <c r="C29" s="64" t="str">
        <f>+C30</f>
        <v>-73.671</v>
      </c>
      <c r="D29" s="64">
        <f>+D30</f>
        <v>-100234</v>
      </c>
      <c r="E29" s="50">
        <f>+E30</f>
        <v>0</v>
      </c>
      <c r="F29" s="64">
        <f>+F30</f>
        <v>0</v>
      </c>
      <c r="G29" s="74">
        <f>+G30</f>
        <v>-173905</v>
      </c>
      <c r="H29" s="27"/>
      <c r="I29" s="73"/>
      <c r="J29" s="27"/>
      <c r="K29" s="73"/>
    </row>
    <row r="30" spans="1:11" s="14" customFormat="1" x14ac:dyDescent="0.25">
      <c r="A30" s="38" t="s">
        <v>30</v>
      </c>
      <c r="B30" s="15" t="s">
        <v>1046</v>
      </c>
      <c r="C30" s="69" t="str">
        <f>VLOOKUP(A30,Planilha1!A281:C321,3,0)</f>
        <v>-73.671</v>
      </c>
      <c r="D30" s="72">
        <f>VLOOKUP(A30,Planilha2!A30:D361,3,0)-C30</f>
        <v>-100234</v>
      </c>
      <c r="E30" s="54"/>
      <c r="F30" s="51"/>
      <c r="G30" s="75">
        <f t="shared" si="0"/>
        <v>-173905</v>
      </c>
      <c r="H30" s="27"/>
      <c r="I30" s="73"/>
      <c r="J30" s="27"/>
      <c r="K30" s="73"/>
    </row>
    <row r="31" spans="1:11" x14ac:dyDescent="0.25">
      <c r="A31" s="38" t="s">
        <v>31</v>
      </c>
      <c r="B31" s="15" t="s">
        <v>259</v>
      </c>
      <c r="C31" s="64">
        <f>+C32+C33+C34+C35+C36+C37</f>
        <v>254425</v>
      </c>
      <c r="D31" s="64">
        <f>+D32+D33+D34+D35+D36+D37</f>
        <v>-111075</v>
      </c>
      <c r="E31" s="50">
        <f>SUM(E32:E37)</f>
        <v>0</v>
      </c>
      <c r="F31" s="50">
        <f>SUM(F32:F37)</f>
        <v>0</v>
      </c>
      <c r="G31" s="64">
        <f>+G32+G33+G34+G35+G36+G37</f>
        <v>143350</v>
      </c>
      <c r="H31" s="27"/>
      <c r="I31" s="73"/>
      <c r="J31" s="27"/>
      <c r="K31" s="73"/>
    </row>
    <row r="32" spans="1:11" x14ac:dyDescent="0.25">
      <c r="A32" s="38" t="s">
        <v>32</v>
      </c>
      <c r="B32" s="15" t="s">
        <v>260</v>
      </c>
      <c r="C32" s="69" t="str">
        <f>VLOOKUP(A32,Planilha1!A283:C323,3,0)</f>
        <v>289.134</v>
      </c>
      <c r="D32" s="72">
        <f>VLOOKUP(A32,Planilha2!A32:D363,3,0)-C32</f>
        <v>28379</v>
      </c>
      <c r="E32" s="54"/>
      <c r="F32" s="51"/>
      <c r="G32" s="75">
        <f t="shared" si="0"/>
        <v>317513</v>
      </c>
      <c r="H32" s="27"/>
      <c r="I32" s="73"/>
      <c r="J32" s="27"/>
      <c r="K32" s="73"/>
    </row>
    <row r="33" spans="1:11" s="14" customFormat="1" x14ac:dyDescent="0.25">
      <c r="A33" s="38" t="s">
        <v>33</v>
      </c>
      <c r="B33" s="15" t="s">
        <v>933</v>
      </c>
      <c r="C33" s="86">
        <v>0</v>
      </c>
      <c r="D33" s="72">
        <f>VLOOKUP(A33,Planilha2!A33:D364,3,0)-C33</f>
        <v>0</v>
      </c>
      <c r="E33" s="54"/>
      <c r="F33" s="51"/>
      <c r="G33" s="75">
        <f t="shared" si="0"/>
        <v>0</v>
      </c>
      <c r="H33" s="27"/>
      <c r="I33" s="73"/>
      <c r="J33" s="27"/>
      <c r="K33" s="73"/>
    </row>
    <row r="34" spans="1:11" x14ac:dyDescent="0.25">
      <c r="A34" s="37" t="s">
        <v>35</v>
      </c>
      <c r="B34" s="15" t="s">
        <v>1047</v>
      </c>
      <c r="C34" s="69" t="str">
        <f>VLOOKUP(A34,Planilha1!A284:C324,3,0)</f>
        <v>0</v>
      </c>
      <c r="D34" s="72">
        <f>VLOOKUP(A34,Planilha2!A34:D365,3,0)-C34</f>
        <v>-70005</v>
      </c>
      <c r="E34" s="54"/>
      <c r="F34" s="51"/>
      <c r="G34" s="75">
        <f t="shared" si="0"/>
        <v>-70005</v>
      </c>
      <c r="H34" s="27"/>
      <c r="I34" s="73"/>
      <c r="J34" s="27"/>
      <c r="K34" s="73"/>
    </row>
    <row r="35" spans="1:11" s="14" customFormat="1" x14ac:dyDescent="0.25">
      <c r="A35" s="37" t="s">
        <v>36</v>
      </c>
      <c r="B35" s="5" t="s">
        <v>930</v>
      </c>
      <c r="C35" s="69" t="str">
        <f>VLOOKUP(A35,Planilha1!A285:C325,3,0)</f>
        <v>-23.562</v>
      </c>
      <c r="D35" s="72">
        <f>VLOOKUP(A35,Planilha2!A35:D366,3,0)-C35</f>
        <v>-58384</v>
      </c>
      <c r="E35" s="54"/>
      <c r="F35" s="51"/>
      <c r="G35" s="75">
        <f t="shared" si="0"/>
        <v>-81946</v>
      </c>
      <c r="H35" s="27"/>
      <c r="I35" s="73"/>
      <c r="J35" s="27"/>
      <c r="K35" s="73"/>
    </row>
    <row r="36" spans="1:11" x14ac:dyDescent="0.25">
      <c r="A36" s="38" t="s">
        <v>37</v>
      </c>
      <c r="B36" s="15" t="s">
        <v>1040</v>
      </c>
      <c r="C36" s="69" t="str">
        <f>VLOOKUP(A36,Planilha1!A286:C326,3,0)</f>
        <v>-11.147</v>
      </c>
      <c r="D36" s="72">
        <f>VLOOKUP(A36,Planilha2!A36:D367,3,0)-C36</f>
        <v>-11065</v>
      </c>
      <c r="E36" s="54"/>
      <c r="F36" s="51"/>
      <c r="G36" s="75">
        <f t="shared" si="0"/>
        <v>-22212</v>
      </c>
      <c r="H36" s="27"/>
      <c r="I36" s="73"/>
      <c r="J36" s="27"/>
      <c r="K36" s="73"/>
    </row>
    <row r="37" spans="1:11" s="14" customFormat="1" x14ac:dyDescent="0.25">
      <c r="A37" s="38" t="s">
        <v>42</v>
      </c>
      <c r="B37" s="15" t="s">
        <v>828</v>
      </c>
      <c r="C37" s="69" t="str">
        <f>VLOOKUP(A37,Planilha1!A290:C330,3,0)</f>
        <v>0</v>
      </c>
      <c r="D37" s="72">
        <f>VLOOKUP(A37,Planilha2!A37:D368,3,0)-C37</f>
        <v>0</v>
      </c>
      <c r="E37" s="54"/>
      <c r="F37" s="51"/>
      <c r="G37" s="75">
        <f t="shared" si="0"/>
        <v>0</v>
      </c>
      <c r="H37" s="27"/>
      <c r="I37" s="73"/>
      <c r="J37" s="27"/>
      <c r="K37" s="73"/>
    </row>
    <row r="38" spans="1:11" x14ac:dyDescent="0.25">
      <c r="A38" s="38" t="s">
        <v>38</v>
      </c>
      <c r="B38" s="15" t="s">
        <v>261</v>
      </c>
      <c r="C38" s="69" t="str">
        <f>VLOOKUP(A38,Planilha1!A291:C331,3,0)</f>
        <v>0</v>
      </c>
      <c r="D38" s="72">
        <f>VLOOKUP(A38,Planilha2!A38:D369,3,0)-C38</f>
        <v>0</v>
      </c>
      <c r="E38" s="54"/>
      <c r="F38" s="51"/>
      <c r="G38" s="75">
        <f t="shared" si="0"/>
        <v>0</v>
      </c>
      <c r="H38" s="27"/>
      <c r="I38" s="73"/>
      <c r="J38" s="27"/>
      <c r="K38" s="73"/>
    </row>
    <row r="39" spans="1:11" x14ac:dyDescent="0.25">
      <c r="A39" s="38" t="s">
        <v>39</v>
      </c>
      <c r="B39" s="15" t="s">
        <v>262</v>
      </c>
      <c r="C39" s="64">
        <f>+C41-C40</f>
        <v>228773</v>
      </c>
      <c r="D39" s="64">
        <f>+D41-D40</f>
        <v>-141798</v>
      </c>
      <c r="E39" s="50">
        <f>+E41-E40</f>
        <v>0</v>
      </c>
      <c r="F39" s="50">
        <f>+F41-F40</f>
        <v>0</v>
      </c>
      <c r="G39" s="76">
        <f>+G41-G40</f>
        <v>86975</v>
      </c>
      <c r="H39" s="27"/>
      <c r="I39" s="73"/>
      <c r="J39" s="27"/>
      <c r="K39" s="73"/>
    </row>
    <row r="40" spans="1:11" x14ac:dyDescent="0.25">
      <c r="A40" s="38" t="s">
        <v>40</v>
      </c>
      <c r="B40" s="15" t="s">
        <v>263</v>
      </c>
      <c r="C40" s="69" t="str">
        <f>VLOOKUP(A40,Planilha1!A290:C330,3,0)</f>
        <v>204.988</v>
      </c>
      <c r="D40" s="69" t="str">
        <f>+C41</f>
        <v>433.761</v>
      </c>
      <c r="E40" s="51"/>
      <c r="F40" s="51"/>
      <c r="G40" s="75" t="str">
        <f>+C40</f>
        <v>204.988</v>
      </c>
      <c r="H40" s="27"/>
      <c r="I40" s="73"/>
      <c r="J40" s="27"/>
      <c r="K40" s="73"/>
    </row>
    <row r="41" spans="1:11" s="14" customFormat="1" x14ac:dyDescent="0.25">
      <c r="A41" s="38" t="s">
        <v>41</v>
      </c>
      <c r="B41" s="15" t="s">
        <v>264</v>
      </c>
      <c r="C41" s="69" t="str">
        <f>VLOOKUP(A41,Planilha1!A291:C331,3,0)</f>
        <v>433.761</v>
      </c>
      <c r="D41" s="69">
        <f>+Ativo!D4</f>
        <v>291963</v>
      </c>
      <c r="E41" s="51"/>
      <c r="F41" s="51"/>
      <c r="G41" s="75">
        <f>+D41</f>
        <v>291963</v>
      </c>
      <c r="H41" s="27"/>
      <c r="I41" s="73"/>
      <c r="J41" s="27"/>
      <c r="K41" s="73"/>
    </row>
    <row r="42" spans="1:11" x14ac:dyDescent="0.25">
      <c r="G42" s="27"/>
      <c r="H42" s="27"/>
      <c r="I42" s="27"/>
      <c r="J42" s="27"/>
      <c r="K42" s="73"/>
    </row>
    <row r="43" spans="1:11" x14ac:dyDescent="0.25">
      <c r="C43" s="8">
        <f>-C39+C31+C29+C2</f>
        <v>0</v>
      </c>
      <c r="D43" s="13">
        <f>-D39+D31+D29+D2</f>
        <v>0</v>
      </c>
      <c r="E43" s="13">
        <f>-E39+E31+E29+E2</f>
        <v>0</v>
      </c>
      <c r="F43" s="13">
        <f>-F39+F31+F29+F2</f>
        <v>0</v>
      </c>
      <c r="G43" s="27">
        <f>-G39+G31+G29+G2</f>
        <v>0</v>
      </c>
      <c r="H43" s="27"/>
      <c r="I43" s="27"/>
      <c r="J43" s="27"/>
    </row>
    <row r="44" spans="1:11" x14ac:dyDescent="0.25">
      <c r="G44" s="27"/>
      <c r="H44" s="27"/>
      <c r="I44" s="27"/>
      <c r="J44" s="27"/>
    </row>
    <row r="45" spans="1:11" x14ac:dyDescent="0.25">
      <c r="G45" s="27"/>
      <c r="H45" s="27"/>
      <c r="I45" s="27"/>
      <c r="J45" s="27"/>
    </row>
    <row r="46" spans="1:11" x14ac:dyDescent="0.25">
      <c r="G46" s="27"/>
      <c r="H46" s="27"/>
      <c r="I46" s="27"/>
      <c r="J46" s="27"/>
    </row>
    <row r="47" spans="1:11" x14ac:dyDescent="0.25">
      <c r="G47" s="27"/>
      <c r="H47" s="27"/>
      <c r="I47" s="27"/>
      <c r="J47" s="27"/>
    </row>
    <row r="48" spans="1:11" x14ac:dyDescent="0.25">
      <c r="G48" s="27"/>
      <c r="H48" s="27"/>
      <c r="I48" s="27"/>
      <c r="J48" s="27"/>
    </row>
    <row r="49" spans="7:10" x14ac:dyDescent="0.25">
      <c r="G49" s="27"/>
      <c r="H49" s="27"/>
      <c r="I49" s="27"/>
      <c r="J49" s="27"/>
    </row>
    <row r="50" spans="7:10" x14ac:dyDescent="0.25">
      <c r="G50" s="27"/>
      <c r="H50" s="27"/>
      <c r="I50" s="27"/>
      <c r="J50" s="27"/>
    </row>
    <row r="51" spans="7:10" x14ac:dyDescent="0.25">
      <c r="G51" s="27"/>
      <c r="H51" s="27"/>
      <c r="I51" s="27"/>
      <c r="J51" s="27"/>
    </row>
    <row r="52" spans="7:10" x14ac:dyDescent="0.25">
      <c r="G52" s="27"/>
      <c r="H52" s="27"/>
      <c r="I52" s="27"/>
      <c r="J52" s="27"/>
    </row>
    <row r="53" spans="7:10" x14ac:dyDescent="0.25">
      <c r="G53" s="27"/>
      <c r="H53" s="27"/>
      <c r="I53" s="27"/>
      <c r="J53" s="27"/>
    </row>
    <row r="54" spans="7:10" x14ac:dyDescent="0.25">
      <c r="G54" s="27"/>
      <c r="H54" s="27"/>
      <c r="I54" s="27"/>
      <c r="J54" s="27"/>
    </row>
    <row r="55" spans="7:10" x14ac:dyDescent="0.25">
      <c r="G55" s="27"/>
      <c r="H55" s="27"/>
      <c r="I55" s="27"/>
      <c r="J55" s="27"/>
    </row>
    <row r="56" spans="7:10" x14ac:dyDescent="0.25">
      <c r="G56" s="27"/>
      <c r="H56" s="27"/>
      <c r="I56" s="27"/>
      <c r="J56" s="27"/>
    </row>
    <row r="57" spans="7:10" x14ac:dyDescent="0.25">
      <c r="G57" s="27"/>
      <c r="H57" s="27"/>
      <c r="I57" s="27"/>
      <c r="J57" s="27"/>
    </row>
    <row r="58" spans="7:10" x14ac:dyDescent="0.25">
      <c r="G58" s="27"/>
      <c r="H58" s="27"/>
      <c r="I58" s="27"/>
      <c r="J58" s="27"/>
    </row>
  </sheetData>
  <autoFilter ref="B1:F40" xr:uid="{00000000-0009-0000-0000-000003000000}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C19 C29" numberStoredAsText="1"/>
    <ignoredError sqref="E19 E31: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49"/>
  <sheetViews>
    <sheetView showGridLines="0" workbookViewId="0">
      <pane xSplit="1" ySplit="1" topLeftCell="B15" activePane="bottomRight" state="frozen"/>
      <selection activeCell="I25" sqref="I25"/>
      <selection pane="topRight" activeCell="I25" sqref="I25"/>
      <selection pane="bottomLeft" activeCell="I25" sqref="I25"/>
      <selection pane="bottomRight" activeCell="B47" sqref="B47"/>
    </sheetView>
  </sheetViews>
  <sheetFormatPr defaultRowHeight="15" x14ac:dyDescent="0.25"/>
  <cols>
    <col min="1" max="1" width="10.5703125" style="14" bestFit="1" customWidth="1"/>
    <col min="2" max="2" width="55.7109375" style="14" customWidth="1"/>
    <col min="3" max="3" width="15.7109375" customWidth="1"/>
    <col min="4" max="4" width="15.7109375" style="14" customWidth="1"/>
    <col min="5" max="5" width="15.7109375" customWidth="1"/>
    <col min="6" max="6" width="15.7109375" style="28" customWidth="1"/>
    <col min="7" max="7" width="15.7109375" style="14" customWidth="1"/>
    <col min="8" max="8" width="15.28515625" customWidth="1"/>
    <col min="9" max="9" width="16.28515625" customWidth="1"/>
    <col min="10" max="10" width="17.140625" customWidth="1"/>
  </cols>
  <sheetData>
    <row r="1" spans="1:10" s="9" customFormat="1" x14ac:dyDescent="0.25">
      <c r="A1" s="36" t="s">
        <v>3</v>
      </c>
      <c r="B1" s="10" t="s">
        <v>0</v>
      </c>
      <c r="C1" s="11" t="str">
        <f>+Ativo!C1</f>
        <v>1trim2025</v>
      </c>
      <c r="D1" s="11" t="str">
        <f>+Ativo!D1</f>
        <v>2trim2025</v>
      </c>
      <c r="E1" s="11" t="str">
        <f>+Ativo!E1</f>
        <v>3trim2025</v>
      </c>
      <c r="F1" s="31" t="str">
        <f>+Ativo!F1</f>
        <v>4trim2025</v>
      </c>
      <c r="G1" s="11" t="s">
        <v>2</v>
      </c>
    </row>
    <row r="2" spans="1:10" x14ac:dyDescent="0.25">
      <c r="A2" s="15" t="s">
        <v>43</v>
      </c>
      <c r="B2" s="15" t="s">
        <v>265</v>
      </c>
      <c r="C2" s="64">
        <f>+C3+C4+C8+C9</f>
        <v>397190</v>
      </c>
      <c r="D2" s="50">
        <f>+D3+D4+D8+D9</f>
        <v>409435</v>
      </c>
      <c r="E2" s="50">
        <f>+E3+E4+E8+E9</f>
        <v>0</v>
      </c>
      <c r="F2" s="50">
        <f>+F3+F4+F8+F9</f>
        <v>0</v>
      </c>
      <c r="G2" s="50">
        <f>+G3+G4+G8+G9</f>
        <v>806625</v>
      </c>
      <c r="H2" s="73"/>
      <c r="I2" s="83"/>
      <c r="J2" s="13"/>
    </row>
    <row r="3" spans="1:10" x14ac:dyDescent="0.25">
      <c r="A3" s="15" t="s">
        <v>44</v>
      </c>
      <c r="B3" s="15" t="s">
        <v>266</v>
      </c>
      <c r="C3" s="69" t="str">
        <f>VLOOKUP(+A3,Planilha1!A304:C345,3,0)</f>
        <v>377.879</v>
      </c>
      <c r="D3" s="69">
        <f>VLOOKUP(A3,Planilha2!A4:C335,3,0)-C3</f>
        <v>376702</v>
      </c>
      <c r="E3" s="63"/>
      <c r="F3" s="69"/>
      <c r="G3" s="51">
        <f>+C3+D3+E3+F3</f>
        <v>754581</v>
      </c>
      <c r="H3" s="73"/>
      <c r="I3" s="83"/>
      <c r="J3" s="13"/>
    </row>
    <row r="4" spans="1:10" x14ac:dyDescent="0.25">
      <c r="A4" s="15" t="s">
        <v>45</v>
      </c>
      <c r="B4" s="15" t="s">
        <v>267</v>
      </c>
      <c r="C4" s="64">
        <f>+C5+C6+C7</f>
        <v>32864</v>
      </c>
      <c r="D4" s="64">
        <f>+D5+D6+D7</f>
        <v>43710</v>
      </c>
      <c r="E4" s="50">
        <f>+E5+E6+E7</f>
        <v>0</v>
      </c>
      <c r="F4" s="50">
        <f>+F5+F6+F7</f>
        <v>0</v>
      </c>
      <c r="G4" s="50">
        <f>+G5+G6+G7</f>
        <v>76574</v>
      </c>
      <c r="H4" s="73"/>
      <c r="I4" s="83"/>
      <c r="J4" s="13"/>
    </row>
    <row r="5" spans="1:10" s="14" customFormat="1" x14ac:dyDescent="0.25">
      <c r="A5" s="15" t="s">
        <v>46</v>
      </c>
      <c r="B5" s="15" t="s">
        <v>268</v>
      </c>
      <c r="C5" s="69" t="str">
        <f>VLOOKUP(+A5,Planilha1!A306:C347,3,0)</f>
        <v>11.113</v>
      </c>
      <c r="D5" s="69">
        <f>VLOOKUP(A5,Planilha2!A6:C337,3,0)-C5</f>
        <v>23075</v>
      </c>
      <c r="E5" s="51"/>
      <c r="F5" s="69"/>
      <c r="G5" s="51">
        <f t="shared" ref="G5:G44" si="0">+C5+D5+E5+F5</f>
        <v>34188</v>
      </c>
      <c r="H5" s="73"/>
      <c r="I5" s="83"/>
      <c r="J5" s="13"/>
    </row>
    <row r="6" spans="1:10" s="14" customFormat="1" x14ac:dyDescent="0.25">
      <c r="A6" s="15" t="s">
        <v>47</v>
      </c>
      <c r="B6" s="15" t="s">
        <v>269</v>
      </c>
      <c r="C6" s="69" t="str">
        <f>VLOOKUP(+A6,Planilha1!A307:C348,3,0)</f>
        <v>1.459</v>
      </c>
      <c r="D6" s="69">
        <f>VLOOKUP(A6,Planilha2!A7:C338,3,0)-C6</f>
        <v>1915</v>
      </c>
      <c r="E6" s="51"/>
      <c r="F6" s="69"/>
      <c r="G6" s="51">
        <f t="shared" si="0"/>
        <v>3374</v>
      </c>
      <c r="H6" s="73"/>
      <c r="I6" s="83"/>
      <c r="J6" s="13"/>
    </row>
    <row r="7" spans="1:10" s="14" customFormat="1" x14ac:dyDescent="0.25">
      <c r="A7" s="15" t="s">
        <v>48</v>
      </c>
      <c r="B7" s="15" t="s">
        <v>270</v>
      </c>
      <c r="C7" s="69" t="str">
        <f>VLOOKUP(+A7,Planilha1!A308:C349,3,0)</f>
        <v>20.292</v>
      </c>
      <c r="D7" s="69">
        <f>VLOOKUP(A7,Planilha2!A8:C339,3,0)-C7</f>
        <v>18720</v>
      </c>
      <c r="E7" s="51"/>
      <c r="F7" s="69"/>
      <c r="G7" s="51">
        <f t="shared" si="0"/>
        <v>39012</v>
      </c>
      <c r="H7" s="73"/>
      <c r="I7" s="83"/>
      <c r="J7" s="13"/>
    </row>
    <row r="8" spans="1:10" x14ac:dyDescent="0.25">
      <c r="A8" s="15" t="s">
        <v>49</v>
      </c>
      <c r="B8" s="15" t="s">
        <v>271</v>
      </c>
      <c r="C8" s="69" t="str">
        <f>VLOOKUP(+A8,Planilha1!A309:C350,3,0)</f>
        <v>5.212</v>
      </c>
      <c r="D8" s="69">
        <f>VLOOKUP(A8,Planilha2!A9:C340,3,0)-C8</f>
        <v>6701</v>
      </c>
      <c r="E8" s="51"/>
      <c r="F8" s="69"/>
      <c r="G8" s="51">
        <f t="shared" si="0"/>
        <v>11913</v>
      </c>
      <c r="H8" s="73"/>
      <c r="I8" s="83"/>
      <c r="J8" s="13"/>
    </row>
    <row r="9" spans="1:10" x14ac:dyDescent="0.25">
      <c r="A9" s="15" t="s">
        <v>50</v>
      </c>
      <c r="B9" s="15" t="s">
        <v>272</v>
      </c>
      <c r="C9" s="69" t="str">
        <f>VLOOKUP(+A9,Planilha1!A310:C351,3,0)</f>
        <v>-18.765</v>
      </c>
      <c r="D9" s="69">
        <f>VLOOKUP(A9,Planilha2!A10:C341,3,0)-C9</f>
        <v>-17678</v>
      </c>
      <c r="E9" s="51"/>
      <c r="F9" s="69"/>
      <c r="G9" s="51">
        <f t="shared" si="0"/>
        <v>-36443</v>
      </c>
      <c r="H9" s="73"/>
      <c r="I9" s="83"/>
      <c r="J9" s="13"/>
    </row>
    <row r="10" spans="1:10" x14ac:dyDescent="0.25">
      <c r="A10" s="15" t="s">
        <v>51</v>
      </c>
      <c r="B10" s="15" t="s">
        <v>273</v>
      </c>
      <c r="C10" s="64">
        <f>+C11+C12+C13+C14</f>
        <v>-115200</v>
      </c>
      <c r="D10" s="64">
        <f>+D11+D12+D13+D14</f>
        <v>-135292</v>
      </c>
      <c r="E10" s="50">
        <f>+E11+E12+E13+E14</f>
        <v>0</v>
      </c>
      <c r="F10" s="50">
        <f>+F11+F12+F13+F14</f>
        <v>0</v>
      </c>
      <c r="G10" s="50">
        <f>+G11+G12+G13+G14</f>
        <v>-250492</v>
      </c>
      <c r="H10" s="73"/>
      <c r="I10" s="83"/>
      <c r="J10" s="13"/>
    </row>
    <row r="11" spans="1:10" x14ac:dyDescent="0.25">
      <c r="A11" s="15" t="s">
        <v>52</v>
      </c>
      <c r="B11" s="15" t="s">
        <v>274</v>
      </c>
      <c r="C11" s="69" t="str">
        <f>VLOOKUP(+A11,Planilha1!A312:C353,3,0)</f>
        <v>-79.761</v>
      </c>
      <c r="D11" s="69">
        <f>VLOOKUP(A11,Planilha2!A12:C343,3,0)-C11</f>
        <v>-95106</v>
      </c>
      <c r="E11" s="51"/>
      <c r="F11" s="69"/>
      <c r="G11" s="51">
        <f t="shared" si="0"/>
        <v>-174867</v>
      </c>
      <c r="H11" s="73"/>
      <c r="I11" s="83"/>
      <c r="J11" s="13"/>
    </row>
    <row r="12" spans="1:10" x14ac:dyDescent="0.25">
      <c r="A12" s="15" t="s">
        <v>53</v>
      </c>
      <c r="B12" s="15" t="s">
        <v>275</v>
      </c>
      <c r="C12" s="69" t="str">
        <f>VLOOKUP(+A12,Planilha1!A313:C354,3,0)</f>
        <v>-26.397</v>
      </c>
      <c r="D12" s="69">
        <f>VLOOKUP(A12,Planilha2!A13:C344,3,0)-C12</f>
        <v>-31091</v>
      </c>
      <c r="E12" s="51"/>
      <c r="F12" s="69"/>
      <c r="G12" s="51">
        <f t="shared" si="0"/>
        <v>-57488</v>
      </c>
      <c r="H12" s="73"/>
      <c r="I12" s="83"/>
      <c r="J12" s="13"/>
    </row>
    <row r="13" spans="1:10" x14ac:dyDescent="0.25">
      <c r="A13" s="15" t="s">
        <v>54</v>
      </c>
      <c r="B13" s="15" t="s">
        <v>276</v>
      </c>
      <c r="C13" s="69">
        <v>0</v>
      </c>
      <c r="D13" s="69"/>
      <c r="E13" s="51"/>
      <c r="F13" s="51"/>
      <c r="G13" s="51">
        <f t="shared" si="0"/>
        <v>0</v>
      </c>
      <c r="H13" s="73"/>
      <c r="I13" s="83"/>
      <c r="J13" s="13"/>
    </row>
    <row r="14" spans="1:10" x14ac:dyDescent="0.25">
      <c r="A14" s="15" t="s">
        <v>55</v>
      </c>
      <c r="B14" s="15" t="s">
        <v>105</v>
      </c>
      <c r="C14" s="64" t="str">
        <f>C15</f>
        <v>-9.042</v>
      </c>
      <c r="D14" s="64">
        <f t="shared" ref="D14:F14" si="1">D15</f>
        <v>-9095</v>
      </c>
      <c r="E14" s="50">
        <f t="shared" si="1"/>
        <v>0</v>
      </c>
      <c r="F14" s="64">
        <f t="shared" si="1"/>
        <v>0</v>
      </c>
      <c r="G14" s="50">
        <f>+G15</f>
        <v>-18137</v>
      </c>
      <c r="H14" s="73"/>
      <c r="I14" s="83"/>
      <c r="J14" s="13"/>
    </row>
    <row r="15" spans="1:10" x14ac:dyDescent="0.25">
      <c r="A15" s="15" t="s">
        <v>56</v>
      </c>
      <c r="B15" s="15" t="s">
        <v>277</v>
      </c>
      <c r="C15" s="69" t="str">
        <f>VLOOKUP(+A15,Planilha1!A316:C357,3,0)</f>
        <v>-9.042</v>
      </c>
      <c r="D15" s="69">
        <f>VLOOKUP(A15,Planilha2!A16:C347,3,0)-C15</f>
        <v>-9095</v>
      </c>
      <c r="E15" s="51"/>
      <c r="F15" s="69"/>
      <c r="G15" s="51">
        <f t="shared" si="0"/>
        <v>-18137</v>
      </c>
      <c r="H15" s="73"/>
      <c r="I15" s="83"/>
      <c r="J15" s="13"/>
    </row>
    <row r="16" spans="1:10" x14ac:dyDescent="0.25">
      <c r="A16" s="15" t="s">
        <v>57</v>
      </c>
      <c r="B16" s="15" t="s">
        <v>278</v>
      </c>
      <c r="C16" s="64">
        <f>+C2+C10</f>
        <v>281990</v>
      </c>
      <c r="D16" s="64">
        <f>+D2+D10</f>
        <v>274143</v>
      </c>
      <c r="E16" s="50">
        <f>+E2+E10</f>
        <v>0</v>
      </c>
      <c r="F16" s="50">
        <f>+F2+F10</f>
        <v>0</v>
      </c>
      <c r="G16" s="50">
        <f>+G2+G10</f>
        <v>556133</v>
      </c>
      <c r="H16" s="73"/>
      <c r="I16" s="83"/>
      <c r="J16" s="13"/>
    </row>
    <row r="17" spans="1:10" x14ac:dyDescent="0.25">
      <c r="A17" s="15" t="s">
        <v>58</v>
      </c>
      <c r="B17" s="15" t="s">
        <v>279</v>
      </c>
      <c r="C17" s="64" t="str">
        <f>+C18</f>
        <v>-27.249</v>
      </c>
      <c r="D17" s="64">
        <f>+D18</f>
        <v>-27069</v>
      </c>
      <c r="E17" s="50">
        <f>+E18</f>
        <v>0</v>
      </c>
      <c r="F17" s="64">
        <f>+F18</f>
        <v>0</v>
      </c>
      <c r="G17" s="50">
        <f>+G18</f>
        <v>-54318</v>
      </c>
      <c r="H17" s="73"/>
      <c r="I17" s="83"/>
      <c r="J17" s="13"/>
    </row>
    <row r="18" spans="1:10" x14ac:dyDescent="0.25">
      <c r="A18" s="15" t="s">
        <v>59</v>
      </c>
      <c r="B18" s="15" t="s">
        <v>280</v>
      </c>
      <c r="C18" s="69" t="str">
        <f>VLOOKUP(+A18,Planilha1!A319:C360,3,0)</f>
        <v>-27.249</v>
      </c>
      <c r="D18" s="69">
        <f>VLOOKUP(A18,Planilha2!A19:C350,3,0)-C18</f>
        <v>-27069</v>
      </c>
      <c r="E18" s="65"/>
      <c r="F18" s="69"/>
      <c r="G18" s="53">
        <f>+C18+D18+E18+F18</f>
        <v>-54318</v>
      </c>
      <c r="H18" s="73"/>
      <c r="I18" s="83"/>
      <c r="J18" s="13"/>
    </row>
    <row r="19" spans="1:10" x14ac:dyDescent="0.25">
      <c r="A19" s="15" t="s">
        <v>60</v>
      </c>
      <c r="B19" s="15" t="s">
        <v>281</v>
      </c>
      <c r="C19" s="69">
        <v>0</v>
      </c>
      <c r="D19" s="69"/>
      <c r="E19" s="51"/>
      <c r="F19" s="51"/>
      <c r="G19" s="51">
        <f t="shared" si="0"/>
        <v>0</v>
      </c>
      <c r="H19" s="73"/>
      <c r="I19" s="83"/>
      <c r="J19" s="13"/>
    </row>
    <row r="20" spans="1:10" x14ac:dyDescent="0.25">
      <c r="A20" s="15" t="s">
        <v>61</v>
      </c>
      <c r="B20" s="15" t="s">
        <v>282</v>
      </c>
      <c r="C20" s="64">
        <f>+C16+C17</f>
        <v>254741</v>
      </c>
      <c r="D20" s="64">
        <f>+D16+D17</f>
        <v>247074</v>
      </c>
      <c r="E20" s="50">
        <f>+E16+E17</f>
        <v>0</v>
      </c>
      <c r="F20" s="50">
        <f>+F16+F17</f>
        <v>0</v>
      </c>
      <c r="G20" s="50">
        <f>+G16+G17</f>
        <v>501815</v>
      </c>
      <c r="H20" s="73"/>
      <c r="I20" s="83"/>
      <c r="J20" s="13"/>
    </row>
    <row r="21" spans="1:10" x14ac:dyDescent="0.25">
      <c r="A21" s="15" t="s">
        <v>62</v>
      </c>
      <c r="B21" s="15" t="s">
        <v>283</v>
      </c>
      <c r="C21" s="64">
        <f>+C22+C23</f>
        <v>21074</v>
      </c>
      <c r="D21" s="64">
        <f>+D22+D23</f>
        <v>38362</v>
      </c>
      <c r="E21" s="50">
        <f>+E22+E23</f>
        <v>0</v>
      </c>
      <c r="F21" s="50">
        <f>+F22+F23</f>
        <v>0</v>
      </c>
      <c r="G21" s="50">
        <f>+G22+G23</f>
        <v>59436</v>
      </c>
      <c r="H21" s="73"/>
      <c r="I21" s="83"/>
      <c r="J21" s="13"/>
    </row>
    <row r="22" spans="1:10" x14ac:dyDescent="0.25">
      <c r="A22" s="15" t="s">
        <v>63</v>
      </c>
      <c r="B22" s="15" t="s">
        <v>240</v>
      </c>
      <c r="C22" s="69"/>
      <c r="D22" s="69"/>
      <c r="E22" s="51"/>
      <c r="F22" s="51"/>
      <c r="G22" s="51">
        <f t="shared" si="0"/>
        <v>0</v>
      </c>
      <c r="H22" s="73"/>
      <c r="I22" s="83"/>
      <c r="J22" s="13"/>
    </row>
    <row r="23" spans="1:10" x14ac:dyDescent="0.25">
      <c r="A23" s="15" t="s">
        <v>64</v>
      </c>
      <c r="B23" s="15" t="s">
        <v>241</v>
      </c>
      <c r="C23" s="69" t="str">
        <f>VLOOKUP(+A23,Planilha1!A324:C365,3,0)</f>
        <v>21.074</v>
      </c>
      <c r="D23" s="69">
        <f>VLOOKUP(A23,Planilha2!A24:C355,3,0)-C23</f>
        <v>38362</v>
      </c>
      <c r="E23" s="51"/>
      <c r="F23" s="69"/>
      <c r="G23" s="51">
        <f t="shared" si="0"/>
        <v>59436</v>
      </c>
      <c r="H23" s="73"/>
      <c r="I23" s="83"/>
      <c r="J23" s="13"/>
    </row>
    <row r="24" spans="1:10" x14ac:dyDescent="0.25">
      <c r="A24" s="15" t="s">
        <v>65</v>
      </c>
      <c r="B24" s="15" t="s">
        <v>105</v>
      </c>
      <c r="C24" s="69"/>
      <c r="D24" s="69"/>
      <c r="E24" s="51"/>
      <c r="F24" s="51"/>
      <c r="G24" s="51">
        <f t="shared" si="0"/>
        <v>0</v>
      </c>
      <c r="H24" s="73"/>
      <c r="I24" s="83"/>
      <c r="J24" s="13"/>
    </row>
    <row r="25" spans="1:10" s="14" customFormat="1" x14ac:dyDescent="0.25">
      <c r="A25" s="15" t="s">
        <v>66</v>
      </c>
      <c r="B25" s="15" t="s">
        <v>284</v>
      </c>
      <c r="C25" s="64">
        <f>+C20+C21</f>
        <v>275815</v>
      </c>
      <c r="D25" s="64">
        <f>+D20+D21</f>
        <v>285436</v>
      </c>
      <c r="E25" s="50">
        <f>+E20+E21</f>
        <v>0</v>
      </c>
      <c r="F25" s="50">
        <f>+F20+F21</f>
        <v>0</v>
      </c>
      <c r="G25" s="50">
        <f>+G20+G21</f>
        <v>561251</v>
      </c>
      <c r="H25" s="73"/>
      <c r="I25" s="83"/>
      <c r="J25" s="13"/>
    </row>
    <row r="26" spans="1:10" x14ac:dyDescent="0.25">
      <c r="A26" s="15" t="s">
        <v>67</v>
      </c>
      <c r="B26" s="15" t="s">
        <v>285</v>
      </c>
      <c r="C26" s="64">
        <f>+C27+C32+C36+C40</f>
        <v>275815</v>
      </c>
      <c r="D26" s="64">
        <f>+D27+D32+D36+D40</f>
        <v>285436</v>
      </c>
      <c r="E26" s="50">
        <f>+E27+E32+E36+E40</f>
        <v>0</v>
      </c>
      <c r="F26" s="50">
        <f>+F27+F32+F36+F40</f>
        <v>0</v>
      </c>
      <c r="G26" s="50">
        <f>+G27+G32+G36+G40</f>
        <v>561251</v>
      </c>
      <c r="H26" s="73"/>
      <c r="I26" s="83"/>
      <c r="J26" s="13"/>
    </row>
    <row r="27" spans="1:10" s="14" customFormat="1" collapsed="1" x14ac:dyDescent="0.25">
      <c r="A27" s="15" t="s">
        <v>68</v>
      </c>
      <c r="B27" s="15" t="s">
        <v>286</v>
      </c>
      <c r="C27" s="64">
        <f>+C28+C29+C30</f>
        <v>125425</v>
      </c>
      <c r="D27" s="64">
        <f>+D28+D29+D30</f>
        <v>131026</v>
      </c>
      <c r="E27" s="50">
        <f>+E28+E29+E30</f>
        <v>0</v>
      </c>
      <c r="F27" s="50">
        <f>+F28+F29+F30</f>
        <v>0</v>
      </c>
      <c r="G27" s="50">
        <f>+G28+G29+G30</f>
        <v>256451</v>
      </c>
      <c r="H27" s="73"/>
      <c r="I27" s="83"/>
      <c r="J27" s="13"/>
    </row>
    <row r="28" spans="1:10" s="14" customFormat="1" collapsed="1" x14ac:dyDescent="0.25">
      <c r="A28" s="15" t="s">
        <v>69</v>
      </c>
      <c r="B28" s="15" t="s">
        <v>287</v>
      </c>
      <c r="C28" s="69" t="str">
        <f>VLOOKUP(+A28,Planilha1!A329:C370,3,0)</f>
        <v>88.532</v>
      </c>
      <c r="D28" s="69">
        <f>VLOOKUP(A28,Planilha2!A29:C360,3,0)-C28</f>
        <v>98496</v>
      </c>
      <c r="E28" s="51"/>
      <c r="F28" s="69"/>
      <c r="G28" s="51">
        <f t="shared" si="0"/>
        <v>187028</v>
      </c>
      <c r="H28" s="73"/>
      <c r="I28" s="83"/>
      <c r="J28" s="13"/>
    </row>
    <row r="29" spans="1:10" s="14" customFormat="1" collapsed="1" x14ac:dyDescent="0.25">
      <c r="A29" s="15" t="s">
        <v>70</v>
      </c>
      <c r="B29" s="15" t="s">
        <v>288</v>
      </c>
      <c r="C29" s="69" t="str">
        <f>VLOOKUP(+A29,Planilha1!A330:C371,3,0)</f>
        <v>30.697</v>
      </c>
      <c r="D29" s="69">
        <f>VLOOKUP(A29,Planilha2!A30:C361,3,0)-C29</f>
        <v>25478</v>
      </c>
      <c r="E29" s="51"/>
      <c r="F29" s="69"/>
      <c r="G29" s="51">
        <f t="shared" si="0"/>
        <v>56175</v>
      </c>
      <c r="H29" s="73"/>
      <c r="I29" s="83"/>
      <c r="J29" s="13"/>
    </row>
    <row r="30" spans="1:10" s="14" customFormat="1" collapsed="1" x14ac:dyDescent="0.25">
      <c r="A30" s="15" t="s">
        <v>71</v>
      </c>
      <c r="B30" s="15" t="s">
        <v>289</v>
      </c>
      <c r="C30" s="69" t="str">
        <f>VLOOKUP(+A30,Planilha1!A331:C372,3,0)</f>
        <v>6.196</v>
      </c>
      <c r="D30" s="69">
        <f>VLOOKUP(A30,Planilha2!A31:C362,3,0)-C30</f>
        <v>7052</v>
      </c>
      <c r="E30" s="51"/>
      <c r="F30" s="69"/>
      <c r="G30" s="51">
        <f t="shared" si="0"/>
        <v>13248</v>
      </c>
      <c r="H30" s="73"/>
      <c r="I30" s="83"/>
      <c r="J30" s="13"/>
    </row>
    <row r="31" spans="1:10" s="14" customFormat="1" collapsed="1" x14ac:dyDescent="0.25">
      <c r="A31" s="15" t="s">
        <v>72</v>
      </c>
      <c r="B31" s="15" t="s">
        <v>105</v>
      </c>
      <c r="C31" s="69"/>
      <c r="D31" s="69"/>
      <c r="E31" s="51"/>
      <c r="F31" s="51"/>
      <c r="G31" s="51">
        <f t="shared" si="0"/>
        <v>0</v>
      </c>
      <c r="H31" s="73"/>
      <c r="I31" s="83"/>
      <c r="J31" s="13"/>
    </row>
    <row r="32" spans="1:10" s="14" customFormat="1" collapsed="1" x14ac:dyDescent="0.25">
      <c r="A32" s="15" t="s">
        <v>73</v>
      </c>
      <c r="B32" s="15" t="s">
        <v>290</v>
      </c>
      <c r="C32" s="64">
        <f>+C33+C34+C35</f>
        <v>42856</v>
      </c>
      <c r="D32" s="64">
        <f>+D33+D34+D35</f>
        <v>48946</v>
      </c>
      <c r="E32" s="50">
        <f>+E33+E34+E35</f>
        <v>0</v>
      </c>
      <c r="F32" s="50">
        <f>+F33+F34+F35</f>
        <v>0</v>
      </c>
      <c r="G32" s="50">
        <f>+G33+G34+G35</f>
        <v>91802</v>
      </c>
      <c r="H32" s="73"/>
      <c r="I32" s="83"/>
      <c r="J32" s="13"/>
    </row>
    <row r="33" spans="1:10" s="14" customFormat="1" collapsed="1" x14ac:dyDescent="0.25">
      <c r="A33" s="15" t="s">
        <v>74</v>
      </c>
      <c r="B33" s="15" t="s">
        <v>291</v>
      </c>
      <c r="C33" s="69" t="str">
        <f>VLOOKUP(+A33,Planilha1!A334:C375,3,0)</f>
        <v>39.441</v>
      </c>
      <c r="D33" s="69">
        <f>VLOOKUP(A33,Planilha2!A34:C365,3,0)-C33</f>
        <v>45074</v>
      </c>
      <c r="E33" s="51"/>
      <c r="F33" s="69"/>
      <c r="G33" s="51">
        <f t="shared" si="0"/>
        <v>84515</v>
      </c>
      <c r="H33" s="73"/>
      <c r="I33" s="83"/>
      <c r="J33" s="13"/>
    </row>
    <row r="34" spans="1:10" s="14" customFormat="1" collapsed="1" x14ac:dyDescent="0.25">
      <c r="A34" s="15" t="s">
        <v>75</v>
      </c>
      <c r="B34" s="15" t="s">
        <v>292</v>
      </c>
      <c r="C34" s="69" t="str">
        <f>VLOOKUP(+A34,Planilha1!A335:C376,3,0)</f>
        <v>1.446</v>
      </c>
      <c r="D34" s="69">
        <f>VLOOKUP(A34,Planilha2!A35:C366,3,0)-C34</f>
        <v>1889</v>
      </c>
      <c r="E34" s="51"/>
      <c r="F34" s="69"/>
      <c r="G34" s="51">
        <f t="shared" si="0"/>
        <v>3335</v>
      </c>
      <c r="H34" s="73"/>
      <c r="I34" s="83"/>
      <c r="J34" s="13"/>
    </row>
    <row r="35" spans="1:10" s="14" customFormat="1" collapsed="1" x14ac:dyDescent="0.25">
      <c r="A35" s="15" t="s">
        <v>76</v>
      </c>
      <c r="B35" s="15" t="s">
        <v>293</v>
      </c>
      <c r="C35" s="69" t="str">
        <f>VLOOKUP(+A35,Planilha1!A336:C377,3,0)</f>
        <v>1.969</v>
      </c>
      <c r="D35" s="69">
        <f>VLOOKUP(A35,Planilha2!A36:C367,3,0)-C35</f>
        <v>1983</v>
      </c>
      <c r="E35" s="51"/>
      <c r="F35" s="69"/>
      <c r="G35" s="51">
        <f t="shared" si="0"/>
        <v>3952</v>
      </c>
      <c r="H35" s="73"/>
      <c r="I35" s="83"/>
      <c r="J35" s="13"/>
    </row>
    <row r="36" spans="1:10" s="14" customFormat="1" x14ac:dyDescent="0.25">
      <c r="A36" s="5" t="s">
        <v>77</v>
      </c>
      <c r="B36" s="5" t="s">
        <v>294</v>
      </c>
      <c r="C36" s="64">
        <f>+C37+C38+C39</f>
        <v>76768</v>
      </c>
      <c r="D36" s="64">
        <f>+D37+D38+D39</f>
        <v>91877</v>
      </c>
      <c r="E36" s="50">
        <f>+E37+E38+E39</f>
        <v>0</v>
      </c>
      <c r="F36" s="50">
        <f>+F37+F38+F39</f>
        <v>0</v>
      </c>
      <c r="G36" s="50">
        <f>+G37+G38+G39</f>
        <v>168645</v>
      </c>
      <c r="H36" s="73"/>
      <c r="I36" s="83"/>
      <c r="J36" s="13"/>
    </row>
    <row r="37" spans="1:10" s="14" customFormat="1" x14ac:dyDescent="0.25">
      <c r="A37" s="5" t="s">
        <v>78</v>
      </c>
      <c r="B37" s="5" t="s">
        <v>295</v>
      </c>
      <c r="C37" s="69" t="str">
        <f>VLOOKUP(+A37,Planilha1!A338:C379,3,0)</f>
        <v>48.942</v>
      </c>
      <c r="D37" s="69">
        <f>VLOOKUP(A37,Planilha2!A38:C369,3,0)-C37</f>
        <v>70957</v>
      </c>
      <c r="E37" s="51"/>
      <c r="F37" s="69"/>
      <c r="G37" s="51">
        <f t="shared" si="0"/>
        <v>119899</v>
      </c>
      <c r="H37" s="73"/>
      <c r="I37" s="83"/>
      <c r="J37" s="13"/>
    </row>
    <row r="38" spans="1:10" s="14" customFormat="1" collapsed="1" x14ac:dyDescent="0.25">
      <c r="A38" s="15" t="s">
        <v>79</v>
      </c>
      <c r="B38" s="15" t="s">
        <v>296</v>
      </c>
      <c r="C38" s="69" t="str">
        <f>VLOOKUP(+A38,Planilha1!A339:C380,3,0)</f>
        <v>8.014</v>
      </c>
      <c r="D38" s="69">
        <f>VLOOKUP(A38,Planilha2!A39:C370,3,0)-C38</f>
        <v>9392</v>
      </c>
      <c r="E38" s="51"/>
      <c r="F38" s="69"/>
      <c r="G38" s="51">
        <f t="shared" si="0"/>
        <v>17406</v>
      </c>
      <c r="H38" s="73"/>
      <c r="I38" s="83"/>
      <c r="J38" s="13"/>
    </row>
    <row r="39" spans="1:10" s="14" customFormat="1" collapsed="1" x14ac:dyDescent="0.25">
      <c r="A39" s="15" t="s">
        <v>80</v>
      </c>
      <c r="B39" s="15" t="s">
        <v>281</v>
      </c>
      <c r="C39" s="69" t="str">
        <f>VLOOKUP(+A39,Planilha1!A340:C381,3,0)</f>
        <v>19.812</v>
      </c>
      <c r="D39" s="69">
        <f>VLOOKUP(A39,Planilha2!A40:C371,3,0)-C39</f>
        <v>11528</v>
      </c>
      <c r="E39" s="51"/>
      <c r="F39" s="69"/>
      <c r="G39" s="51">
        <f t="shared" si="0"/>
        <v>31340</v>
      </c>
      <c r="H39" s="73"/>
      <c r="I39" s="83"/>
      <c r="J39" s="13"/>
    </row>
    <row r="40" spans="1:10" s="14" customFormat="1" collapsed="1" x14ac:dyDescent="0.25">
      <c r="A40" s="15" t="s">
        <v>81</v>
      </c>
      <c r="B40" s="15" t="s">
        <v>297</v>
      </c>
      <c r="C40" s="64">
        <f>+C41+C42+C43</f>
        <v>30766</v>
      </c>
      <c r="D40" s="64">
        <f>+D41+D42+D43</f>
        <v>13587</v>
      </c>
      <c r="E40" s="50">
        <f>+E41+E42+E43</f>
        <v>0</v>
      </c>
      <c r="F40" s="50">
        <f>+F41+F42+F43</f>
        <v>0</v>
      </c>
      <c r="G40" s="50">
        <f>+G41+G42+G43</f>
        <v>44353</v>
      </c>
      <c r="H40" s="73"/>
      <c r="I40" s="83"/>
      <c r="J40" s="13"/>
    </row>
    <row r="41" spans="1:10" s="14" customFormat="1" collapsed="1" x14ac:dyDescent="0.25">
      <c r="A41" s="15" t="s">
        <v>82</v>
      </c>
      <c r="B41" s="15" t="s">
        <v>298</v>
      </c>
      <c r="C41" s="69"/>
      <c r="D41" s="69"/>
      <c r="E41" s="51"/>
      <c r="F41" s="69"/>
      <c r="G41" s="51">
        <f t="shared" si="0"/>
        <v>0</v>
      </c>
      <c r="H41" s="73"/>
      <c r="I41" s="83"/>
      <c r="J41" s="13"/>
    </row>
    <row r="42" spans="1:10" s="14" customFormat="1" collapsed="1" x14ac:dyDescent="0.25">
      <c r="A42" s="15" t="s">
        <v>83</v>
      </c>
      <c r="B42" s="15" t="s">
        <v>299</v>
      </c>
      <c r="C42" s="69"/>
      <c r="D42" s="69"/>
      <c r="E42" s="51"/>
      <c r="F42" s="69"/>
      <c r="G42" s="51">
        <f t="shared" si="0"/>
        <v>0</v>
      </c>
      <c r="H42" s="73"/>
      <c r="I42" s="83"/>
      <c r="J42" s="13"/>
    </row>
    <row r="43" spans="1:10" s="14" customFormat="1" collapsed="1" x14ac:dyDescent="0.25">
      <c r="A43" s="15" t="s">
        <v>84</v>
      </c>
      <c r="B43" s="15" t="s">
        <v>300</v>
      </c>
      <c r="C43" s="69" t="str">
        <f>VLOOKUP(+A43,Planilha1!A344:C385,3,0)</f>
        <v>30.766</v>
      </c>
      <c r="D43" s="69">
        <f>VLOOKUP(A43,Planilha2!A44:C375,3,0)-C43</f>
        <v>13587</v>
      </c>
      <c r="E43" s="51"/>
      <c r="F43" s="69"/>
      <c r="G43" s="51">
        <f t="shared" si="0"/>
        <v>44353</v>
      </c>
      <c r="H43" s="73"/>
      <c r="I43" s="83"/>
      <c r="J43" s="13"/>
    </row>
    <row r="44" spans="1:10" s="14" customFormat="1" collapsed="1" x14ac:dyDescent="0.25">
      <c r="A44" s="15" t="s">
        <v>85</v>
      </c>
      <c r="B44" s="15" t="s">
        <v>105</v>
      </c>
      <c r="C44" s="69"/>
      <c r="D44" s="69"/>
      <c r="E44" s="51"/>
      <c r="F44" s="51"/>
      <c r="G44" s="51">
        <f t="shared" si="0"/>
        <v>0</v>
      </c>
      <c r="H44" s="73"/>
      <c r="I44" s="13"/>
      <c r="J44" s="13"/>
    </row>
    <row r="45" spans="1:10" x14ac:dyDescent="0.25">
      <c r="J45" s="13"/>
    </row>
    <row r="46" spans="1:10" x14ac:dyDescent="0.25">
      <c r="J46" s="13"/>
    </row>
    <row r="47" spans="1:10" x14ac:dyDescent="0.25">
      <c r="J47" s="13"/>
    </row>
    <row r="48" spans="1:10" x14ac:dyDescent="0.25">
      <c r="J48" s="13"/>
    </row>
    <row r="49" spans="10:10" x14ac:dyDescent="0.25">
      <c r="J49" s="13"/>
    </row>
  </sheetData>
  <autoFilter ref="B1:F38" xr:uid="{00000000-0009-0000-0000-000004000000}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G4:G9 G28:G41 G10:G17 G19:G2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B1"/>
    </sheetView>
  </sheetViews>
  <sheetFormatPr defaultRowHeight="15" x14ac:dyDescent="0.25"/>
  <sheetData>
    <row r="1" spans="1:1" x14ac:dyDescent="0.25">
      <c r="A1" s="45" t="s">
        <v>301</v>
      </c>
    </row>
  </sheetData>
  <hyperlinks>
    <hyperlink ref="A1" r:id="rId1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AA16-AF3F-4EC6-853D-A726E2A90E1C}">
  <sheetPr>
    <tabColor rgb="FF00B0F0"/>
  </sheetPr>
  <dimension ref="A1:E346"/>
  <sheetViews>
    <sheetView workbookViewId="0">
      <selection activeCell="A5" sqref="A5"/>
    </sheetView>
  </sheetViews>
  <sheetFormatPr defaultRowHeight="15" x14ac:dyDescent="0.25"/>
  <cols>
    <col min="1" max="1" width="15.42578125" customWidth="1"/>
    <col min="2" max="2" width="82.42578125" bestFit="1" customWidth="1"/>
    <col min="3" max="4" width="11.5703125" bestFit="1" customWidth="1"/>
  </cols>
  <sheetData>
    <row r="1" spans="1:5" x14ac:dyDescent="0.25">
      <c r="A1" t="s">
        <v>314</v>
      </c>
      <c r="B1" t="s">
        <v>310</v>
      </c>
      <c r="C1" t="s">
        <v>1083</v>
      </c>
      <c r="D1" t="s">
        <v>1084</v>
      </c>
    </row>
    <row r="2" spans="1:5" x14ac:dyDescent="0.25">
      <c r="A2" s="61" t="s">
        <v>579</v>
      </c>
      <c r="B2" s="61" t="s">
        <v>580</v>
      </c>
      <c r="C2" s="73" t="s">
        <v>1052</v>
      </c>
      <c r="D2" s="73" t="s">
        <v>939</v>
      </c>
      <c r="E2" t="s">
        <v>899</v>
      </c>
    </row>
    <row r="3" spans="1:5" x14ac:dyDescent="0.25">
      <c r="A3" s="61" t="s">
        <v>315</v>
      </c>
      <c r="B3" s="61" t="s">
        <v>581</v>
      </c>
      <c r="C3" s="73" t="s">
        <v>1053</v>
      </c>
      <c r="D3" s="73" t="s">
        <v>940</v>
      </c>
      <c r="E3" t="s">
        <v>899</v>
      </c>
    </row>
    <row r="4" spans="1:5" x14ac:dyDescent="0.25">
      <c r="A4" s="61" t="s">
        <v>316</v>
      </c>
      <c r="B4" s="61" t="s">
        <v>582</v>
      </c>
      <c r="C4" s="73" t="s">
        <v>1054</v>
      </c>
      <c r="D4" s="73" t="s">
        <v>941</v>
      </c>
      <c r="E4" t="s">
        <v>899</v>
      </c>
    </row>
    <row r="5" spans="1:5" x14ac:dyDescent="0.25">
      <c r="A5" s="61" t="s">
        <v>317</v>
      </c>
      <c r="B5" s="61" t="s">
        <v>583</v>
      </c>
      <c r="C5" s="73" t="s">
        <v>1055</v>
      </c>
      <c r="D5" s="73" t="s">
        <v>942</v>
      </c>
      <c r="E5" t="s">
        <v>899</v>
      </c>
    </row>
    <row r="6" spans="1:5" x14ac:dyDescent="0.25">
      <c r="A6" s="61" t="s">
        <v>318</v>
      </c>
      <c r="B6" s="61" t="s">
        <v>584</v>
      </c>
      <c r="C6" s="73" t="s">
        <v>1056</v>
      </c>
      <c r="D6" s="73" t="s">
        <v>943</v>
      </c>
      <c r="E6" t="s">
        <v>899</v>
      </c>
    </row>
    <row r="7" spans="1:5" x14ac:dyDescent="0.25">
      <c r="A7" s="61" t="s">
        <v>319</v>
      </c>
      <c r="B7" s="61" t="s">
        <v>585</v>
      </c>
      <c r="C7" s="73" t="s">
        <v>586</v>
      </c>
      <c r="D7" s="73" t="s">
        <v>586</v>
      </c>
      <c r="E7" t="s">
        <v>899</v>
      </c>
    </row>
    <row r="8" spans="1:5" x14ac:dyDescent="0.25">
      <c r="A8" s="61" t="s">
        <v>320</v>
      </c>
      <c r="B8" s="61" t="s">
        <v>587</v>
      </c>
      <c r="C8" s="73" t="s">
        <v>586</v>
      </c>
      <c r="D8" s="73" t="s">
        <v>586</v>
      </c>
      <c r="E8" t="s">
        <v>899</v>
      </c>
    </row>
    <row r="9" spans="1:5" x14ac:dyDescent="0.25">
      <c r="A9" s="61" t="s">
        <v>321</v>
      </c>
      <c r="B9" s="61" t="s">
        <v>588</v>
      </c>
      <c r="C9" s="73" t="s">
        <v>586</v>
      </c>
      <c r="D9" s="73" t="s">
        <v>586</v>
      </c>
      <c r="E9" t="s">
        <v>899</v>
      </c>
    </row>
    <row r="10" spans="1:5" x14ac:dyDescent="0.25">
      <c r="A10" s="61" t="s">
        <v>322</v>
      </c>
      <c r="B10" s="61" t="s">
        <v>589</v>
      </c>
      <c r="C10" s="73" t="s">
        <v>586</v>
      </c>
      <c r="D10" s="73" t="s">
        <v>586</v>
      </c>
      <c r="E10" t="s">
        <v>899</v>
      </c>
    </row>
    <row r="11" spans="1:5" x14ac:dyDescent="0.25">
      <c r="A11" s="61" t="s">
        <v>323</v>
      </c>
      <c r="B11" s="61" t="s">
        <v>590</v>
      </c>
      <c r="C11" s="73" t="s">
        <v>586</v>
      </c>
      <c r="D11" s="73" t="s">
        <v>586</v>
      </c>
      <c r="E11" t="s">
        <v>899</v>
      </c>
    </row>
    <row r="12" spans="1:5" x14ac:dyDescent="0.25">
      <c r="A12" s="61" t="s">
        <v>324</v>
      </c>
      <c r="B12" s="61" t="s">
        <v>591</v>
      </c>
      <c r="C12" s="73" t="s">
        <v>586</v>
      </c>
      <c r="D12" s="73" t="s">
        <v>586</v>
      </c>
      <c r="E12" t="s">
        <v>899</v>
      </c>
    </row>
    <row r="13" spans="1:5" x14ac:dyDescent="0.25">
      <c r="A13" s="61" t="s">
        <v>325</v>
      </c>
      <c r="B13" s="61" t="s">
        <v>592</v>
      </c>
      <c r="C13" s="73" t="s">
        <v>1057</v>
      </c>
      <c r="D13" s="73" t="s">
        <v>944</v>
      </c>
      <c r="E13" t="s">
        <v>899</v>
      </c>
    </row>
    <row r="14" spans="1:5" x14ac:dyDescent="0.25">
      <c r="A14" s="61" t="s">
        <v>326</v>
      </c>
      <c r="B14" s="61" t="s">
        <v>593</v>
      </c>
      <c r="C14" s="73" t="s">
        <v>1057</v>
      </c>
      <c r="D14" s="73" t="s">
        <v>944</v>
      </c>
      <c r="E14" t="s">
        <v>899</v>
      </c>
    </row>
    <row r="15" spans="1:5" x14ac:dyDescent="0.25">
      <c r="A15" s="61" t="s">
        <v>327</v>
      </c>
      <c r="B15" s="61" t="s">
        <v>594</v>
      </c>
      <c r="C15" s="73" t="s">
        <v>1058</v>
      </c>
      <c r="D15" s="73" t="s">
        <v>945</v>
      </c>
      <c r="E15" t="s">
        <v>899</v>
      </c>
    </row>
    <row r="16" spans="1:5" x14ac:dyDescent="0.25">
      <c r="A16" s="61" t="s">
        <v>328</v>
      </c>
      <c r="B16" s="61" t="s">
        <v>595</v>
      </c>
      <c r="C16" s="73" t="s">
        <v>1059</v>
      </c>
      <c r="D16" s="73" t="s">
        <v>946</v>
      </c>
      <c r="E16" t="s">
        <v>899</v>
      </c>
    </row>
    <row r="17" spans="1:5" x14ac:dyDescent="0.25">
      <c r="A17" s="61" t="s">
        <v>329</v>
      </c>
      <c r="B17" s="61" t="s">
        <v>596</v>
      </c>
      <c r="C17" s="73" t="s">
        <v>1060</v>
      </c>
      <c r="D17" s="73" t="s">
        <v>947</v>
      </c>
      <c r="E17" t="s">
        <v>899</v>
      </c>
    </row>
    <row r="18" spans="1:5" x14ac:dyDescent="0.25">
      <c r="A18" s="61" t="s">
        <v>330</v>
      </c>
      <c r="B18" s="61" t="s">
        <v>597</v>
      </c>
      <c r="C18" s="73" t="s">
        <v>586</v>
      </c>
      <c r="D18" s="73" t="s">
        <v>586</v>
      </c>
      <c r="E18" t="s">
        <v>899</v>
      </c>
    </row>
    <row r="19" spans="1:5" x14ac:dyDescent="0.25">
      <c r="A19" s="61" t="s">
        <v>331</v>
      </c>
      <c r="B19" s="61" t="s">
        <v>598</v>
      </c>
      <c r="C19" s="73" t="s">
        <v>1061</v>
      </c>
      <c r="D19" s="73" t="s">
        <v>948</v>
      </c>
      <c r="E19" t="s">
        <v>899</v>
      </c>
    </row>
    <row r="20" spans="1:5" x14ac:dyDescent="0.25">
      <c r="A20" s="61" t="s">
        <v>332</v>
      </c>
      <c r="B20" s="61" t="s">
        <v>599</v>
      </c>
      <c r="C20" s="73" t="s">
        <v>586</v>
      </c>
      <c r="D20" s="73" t="s">
        <v>586</v>
      </c>
      <c r="E20" t="s">
        <v>899</v>
      </c>
    </row>
    <row r="21" spans="1:5" x14ac:dyDescent="0.25">
      <c r="A21" s="61" t="s">
        <v>333</v>
      </c>
      <c r="B21" s="61" t="s">
        <v>600</v>
      </c>
      <c r="C21" s="73" t="s">
        <v>1062</v>
      </c>
      <c r="D21" s="73" t="s">
        <v>949</v>
      </c>
      <c r="E21" t="s">
        <v>899</v>
      </c>
    </row>
    <row r="22" spans="1:5" x14ac:dyDescent="0.25">
      <c r="A22" s="61" t="s">
        <v>334</v>
      </c>
      <c r="B22" s="61" t="s">
        <v>601</v>
      </c>
      <c r="C22" s="73" t="s">
        <v>1062</v>
      </c>
      <c r="D22" s="73" t="s">
        <v>949</v>
      </c>
      <c r="E22" t="s">
        <v>899</v>
      </c>
    </row>
    <row r="23" spans="1:5" x14ac:dyDescent="0.25">
      <c r="A23" s="61" t="s">
        <v>335</v>
      </c>
      <c r="B23" s="61" t="s">
        <v>602</v>
      </c>
      <c r="C23" s="73" t="s">
        <v>1063</v>
      </c>
      <c r="D23" s="73" t="s">
        <v>950</v>
      </c>
      <c r="E23" t="s">
        <v>899</v>
      </c>
    </row>
    <row r="24" spans="1:5" x14ac:dyDescent="0.25">
      <c r="A24" s="61" t="s">
        <v>336</v>
      </c>
      <c r="B24" s="61" t="s">
        <v>603</v>
      </c>
      <c r="C24" s="73" t="s">
        <v>1064</v>
      </c>
      <c r="D24" s="73" t="s">
        <v>951</v>
      </c>
      <c r="E24" t="s">
        <v>899</v>
      </c>
    </row>
    <row r="25" spans="1:5" x14ac:dyDescent="0.25">
      <c r="A25" s="61" t="s">
        <v>337</v>
      </c>
      <c r="B25" s="61" t="s">
        <v>602</v>
      </c>
      <c r="C25" s="73" t="s">
        <v>1065</v>
      </c>
      <c r="D25" s="73" t="s">
        <v>952</v>
      </c>
      <c r="E25" t="s">
        <v>899</v>
      </c>
    </row>
    <row r="26" spans="1:5" x14ac:dyDescent="0.25">
      <c r="A26" s="61" t="s">
        <v>338</v>
      </c>
      <c r="B26" s="61" t="s">
        <v>604</v>
      </c>
      <c r="C26" s="73" t="s">
        <v>1066</v>
      </c>
      <c r="D26" s="73" t="s">
        <v>953</v>
      </c>
      <c r="E26" t="s">
        <v>899</v>
      </c>
    </row>
    <row r="27" spans="1:5" x14ac:dyDescent="0.25">
      <c r="A27" s="61" t="s">
        <v>339</v>
      </c>
      <c r="B27" s="61" t="s">
        <v>605</v>
      </c>
      <c r="C27" s="73" t="s">
        <v>586</v>
      </c>
      <c r="D27" s="73" t="s">
        <v>586</v>
      </c>
      <c r="E27" t="s">
        <v>899</v>
      </c>
    </row>
    <row r="28" spans="1:5" x14ac:dyDescent="0.25">
      <c r="A28" s="61" t="s">
        <v>340</v>
      </c>
      <c r="B28" s="61" t="s">
        <v>606</v>
      </c>
      <c r="C28" s="73" t="s">
        <v>586</v>
      </c>
      <c r="D28" s="73" t="s">
        <v>586</v>
      </c>
      <c r="E28" t="s">
        <v>899</v>
      </c>
    </row>
    <row r="29" spans="1:5" x14ac:dyDescent="0.25">
      <c r="A29" s="61" t="s">
        <v>341</v>
      </c>
      <c r="B29" s="61" t="s">
        <v>607</v>
      </c>
      <c r="C29" s="73" t="s">
        <v>1066</v>
      </c>
      <c r="D29" s="73" t="s">
        <v>953</v>
      </c>
      <c r="E29" t="s">
        <v>899</v>
      </c>
    </row>
    <row r="30" spans="1:5" x14ac:dyDescent="0.25">
      <c r="A30" s="61" t="s">
        <v>342</v>
      </c>
      <c r="B30" s="61" t="s">
        <v>597</v>
      </c>
      <c r="C30" s="73" t="s">
        <v>1066</v>
      </c>
      <c r="D30" s="73" t="s">
        <v>953</v>
      </c>
      <c r="E30" t="s">
        <v>899</v>
      </c>
    </row>
    <row r="31" spans="1:5" x14ac:dyDescent="0.25">
      <c r="A31" s="61" t="s">
        <v>343</v>
      </c>
      <c r="B31" s="61" t="s">
        <v>608</v>
      </c>
      <c r="C31" s="73" t="s">
        <v>1067</v>
      </c>
      <c r="D31" s="73" t="s">
        <v>954</v>
      </c>
      <c r="E31" t="s">
        <v>899</v>
      </c>
    </row>
    <row r="32" spans="1:5" x14ac:dyDescent="0.25">
      <c r="A32" s="61" t="s">
        <v>344</v>
      </c>
      <c r="B32" s="61" t="s">
        <v>609</v>
      </c>
      <c r="C32" s="73" t="s">
        <v>1068</v>
      </c>
      <c r="D32" s="73" t="s">
        <v>955</v>
      </c>
      <c r="E32" t="s">
        <v>899</v>
      </c>
    </row>
    <row r="33" spans="1:5" x14ac:dyDescent="0.25">
      <c r="A33" s="61" t="s">
        <v>345</v>
      </c>
      <c r="B33" s="61" t="s">
        <v>587</v>
      </c>
      <c r="C33" s="73" t="s">
        <v>586</v>
      </c>
      <c r="D33" s="73" t="s">
        <v>586</v>
      </c>
      <c r="E33" t="s">
        <v>899</v>
      </c>
    </row>
    <row r="34" spans="1:5" x14ac:dyDescent="0.25">
      <c r="A34" s="61" t="s">
        <v>346</v>
      </c>
      <c r="B34" s="61" t="s">
        <v>589</v>
      </c>
      <c r="C34" s="73" t="s">
        <v>586</v>
      </c>
      <c r="D34" s="73" t="s">
        <v>586</v>
      </c>
      <c r="E34" t="s">
        <v>899</v>
      </c>
    </row>
    <row r="35" spans="1:5" x14ac:dyDescent="0.25">
      <c r="A35" s="61" t="s">
        <v>347</v>
      </c>
      <c r="B35" s="61" t="s">
        <v>590</v>
      </c>
      <c r="C35" s="73" t="s">
        <v>586</v>
      </c>
      <c r="D35" s="73" t="s">
        <v>586</v>
      </c>
      <c r="E35" t="s">
        <v>899</v>
      </c>
    </row>
    <row r="36" spans="1:5" x14ac:dyDescent="0.25">
      <c r="A36" s="61" t="s">
        <v>348</v>
      </c>
      <c r="B36" s="61" t="s">
        <v>591</v>
      </c>
      <c r="C36" s="73" t="s">
        <v>1069</v>
      </c>
      <c r="D36" s="73" t="s">
        <v>956</v>
      </c>
      <c r="E36" t="s">
        <v>899</v>
      </c>
    </row>
    <row r="37" spans="1:5" x14ac:dyDescent="0.25">
      <c r="A37" s="61" t="s">
        <v>349</v>
      </c>
      <c r="B37" s="61" t="s">
        <v>592</v>
      </c>
      <c r="C37" s="73" t="s">
        <v>1070</v>
      </c>
      <c r="D37" s="73" t="s">
        <v>957</v>
      </c>
      <c r="E37" t="s">
        <v>899</v>
      </c>
    </row>
    <row r="38" spans="1:5" x14ac:dyDescent="0.25">
      <c r="A38" s="61" t="s">
        <v>350</v>
      </c>
      <c r="B38" s="61" t="s">
        <v>593</v>
      </c>
      <c r="C38" s="73" t="s">
        <v>1070</v>
      </c>
      <c r="D38" s="73" t="s">
        <v>957</v>
      </c>
      <c r="E38" t="s">
        <v>899</v>
      </c>
    </row>
    <row r="39" spans="1:5" x14ac:dyDescent="0.25">
      <c r="A39" s="61" t="s">
        <v>351</v>
      </c>
      <c r="B39" s="61" t="s">
        <v>597</v>
      </c>
      <c r="C39" s="73" t="s">
        <v>586</v>
      </c>
      <c r="D39" s="73" t="s">
        <v>586</v>
      </c>
      <c r="E39" t="s">
        <v>899</v>
      </c>
    </row>
    <row r="40" spans="1:5" x14ac:dyDescent="0.25">
      <c r="A40" s="61" t="s">
        <v>352</v>
      </c>
      <c r="B40" s="61" t="s">
        <v>598</v>
      </c>
      <c r="C40" s="73" t="s">
        <v>586</v>
      </c>
      <c r="D40" s="73" t="s">
        <v>586</v>
      </c>
      <c r="E40" t="s">
        <v>899</v>
      </c>
    </row>
    <row r="41" spans="1:5" x14ac:dyDescent="0.25">
      <c r="A41" s="61" t="s">
        <v>353</v>
      </c>
      <c r="B41" s="61" t="s">
        <v>599</v>
      </c>
      <c r="C41" s="73" t="s">
        <v>586</v>
      </c>
      <c r="D41" s="73" t="s">
        <v>586</v>
      </c>
      <c r="E41" t="s">
        <v>899</v>
      </c>
    </row>
    <row r="42" spans="1:5" x14ac:dyDescent="0.25">
      <c r="A42" s="61" t="s">
        <v>354</v>
      </c>
      <c r="B42" s="61" t="s">
        <v>610</v>
      </c>
      <c r="C42" s="73" t="s">
        <v>1071</v>
      </c>
      <c r="D42" s="73" t="s">
        <v>958</v>
      </c>
      <c r="E42" t="s">
        <v>899</v>
      </c>
    </row>
    <row r="43" spans="1:5" x14ac:dyDescent="0.25">
      <c r="A43" s="61" t="s">
        <v>355</v>
      </c>
      <c r="B43" s="61" t="s">
        <v>611</v>
      </c>
      <c r="C43" s="73" t="s">
        <v>1071</v>
      </c>
      <c r="D43" s="73" t="s">
        <v>958</v>
      </c>
      <c r="E43" t="s">
        <v>899</v>
      </c>
    </row>
    <row r="44" spans="1:5" x14ac:dyDescent="0.25">
      <c r="A44" s="61" t="s">
        <v>356</v>
      </c>
      <c r="B44" s="61" t="s">
        <v>602</v>
      </c>
      <c r="C44" s="73" t="s">
        <v>586</v>
      </c>
      <c r="D44" s="73" t="s">
        <v>586</v>
      </c>
      <c r="E44" t="s">
        <v>899</v>
      </c>
    </row>
    <row r="45" spans="1:5" x14ac:dyDescent="0.25">
      <c r="A45" s="61" t="s">
        <v>357</v>
      </c>
      <c r="B45" s="61" t="s">
        <v>612</v>
      </c>
      <c r="C45" s="73" t="s">
        <v>586</v>
      </c>
      <c r="D45" s="73" t="s">
        <v>586</v>
      </c>
      <c r="E45" t="s">
        <v>899</v>
      </c>
    </row>
    <row r="46" spans="1:5" x14ac:dyDescent="0.25">
      <c r="A46" s="61" t="s">
        <v>358</v>
      </c>
      <c r="B46" s="61" t="s">
        <v>613</v>
      </c>
      <c r="C46" s="73" t="s">
        <v>586</v>
      </c>
      <c r="D46" s="73" t="s">
        <v>586</v>
      </c>
      <c r="E46" t="s">
        <v>899</v>
      </c>
    </row>
    <row r="47" spans="1:5" x14ac:dyDescent="0.25">
      <c r="A47" s="61" t="s">
        <v>359</v>
      </c>
      <c r="B47" s="61" t="s">
        <v>614</v>
      </c>
      <c r="C47" s="73" t="s">
        <v>586</v>
      </c>
      <c r="D47" s="73" t="s">
        <v>586</v>
      </c>
      <c r="E47" t="s">
        <v>899</v>
      </c>
    </row>
    <row r="48" spans="1:5" x14ac:dyDescent="0.25">
      <c r="A48" s="61" t="s">
        <v>360</v>
      </c>
      <c r="B48" s="61" t="s">
        <v>615</v>
      </c>
      <c r="C48" s="73" t="s">
        <v>586</v>
      </c>
      <c r="D48" s="73" t="s">
        <v>586</v>
      </c>
      <c r="E48" t="s">
        <v>899</v>
      </c>
    </row>
    <row r="49" spans="1:5" x14ac:dyDescent="0.25">
      <c r="A49" s="61" t="s">
        <v>361</v>
      </c>
      <c r="B49" s="61" t="s">
        <v>616</v>
      </c>
      <c r="C49" s="73" t="s">
        <v>586</v>
      </c>
      <c r="D49" s="73" t="s">
        <v>586</v>
      </c>
      <c r="E49" t="s">
        <v>899</v>
      </c>
    </row>
    <row r="50" spans="1:5" x14ac:dyDescent="0.25">
      <c r="A50" s="61" t="s">
        <v>362</v>
      </c>
      <c r="B50" s="61" t="s">
        <v>617</v>
      </c>
      <c r="C50" s="73" t="s">
        <v>1072</v>
      </c>
      <c r="D50" s="73" t="s">
        <v>959</v>
      </c>
      <c r="E50" t="s">
        <v>899</v>
      </c>
    </row>
    <row r="51" spans="1:5" x14ac:dyDescent="0.25">
      <c r="A51" s="61" t="s">
        <v>363</v>
      </c>
      <c r="B51" s="61" t="s">
        <v>605</v>
      </c>
      <c r="C51" s="73" t="s">
        <v>586</v>
      </c>
      <c r="D51" s="73" t="s">
        <v>586</v>
      </c>
      <c r="E51" t="s">
        <v>899</v>
      </c>
    </row>
    <row r="52" spans="1:5" x14ac:dyDescent="0.25">
      <c r="A52" s="61" t="s">
        <v>364</v>
      </c>
      <c r="B52" s="61" t="s">
        <v>606</v>
      </c>
      <c r="C52" s="73" t="s">
        <v>586</v>
      </c>
      <c r="D52" s="73" t="s">
        <v>586</v>
      </c>
      <c r="E52" t="s">
        <v>899</v>
      </c>
    </row>
    <row r="53" spans="1:5" x14ac:dyDescent="0.25">
      <c r="A53" s="61" t="s">
        <v>365</v>
      </c>
      <c r="B53" s="61" t="s">
        <v>618</v>
      </c>
      <c r="C53" s="73" t="s">
        <v>1073</v>
      </c>
      <c r="D53" s="73" t="s">
        <v>960</v>
      </c>
      <c r="E53" t="s">
        <v>899</v>
      </c>
    </row>
    <row r="54" spans="1:5" x14ac:dyDescent="0.25">
      <c r="A54" s="61" t="s">
        <v>366</v>
      </c>
      <c r="B54" s="61" t="s">
        <v>619</v>
      </c>
      <c r="C54" s="73" t="s">
        <v>586</v>
      </c>
      <c r="D54" s="73" t="s">
        <v>586</v>
      </c>
      <c r="E54" t="s">
        <v>899</v>
      </c>
    </row>
    <row r="55" spans="1:5" x14ac:dyDescent="0.25">
      <c r="A55" s="61" t="s">
        <v>367</v>
      </c>
      <c r="B55" s="61" t="s">
        <v>597</v>
      </c>
      <c r="C55" s="73" t="s">
        <v>1074</v>
      </c>
      <c r="D55" s="73" t="s">
        <v>733</v>
      </c>
      <c r="E55" t="s">
        <v>899</v>
      </c>
    </row>
    <row r="56" spans="1:5" x14ac:dyDescent="0.25">
      <c r="A56" s="61" t="s">
        <v>368</v>
      </c>
      <c r="B56" s="61" t="s">
        <v>620</v>
      </c>
      <c r="C56" s="73" t="s">
        <v>1075</v>
      </c>
      <c r="D56" s="73" t="s">
        <v>961</v>
      </c>
      <c r="E56" t="s">
        <v>899</v>
      </c>
    </row>
    <row r="57" spans="1:5" x14ac:dyDescent="0.25">
      <c r="A57" s="61" t="s">
        <v>369</v>
      </c>
      <c r="B57" s="61" t="s">
        <v>621</v>
      </c>
      <c r="C57" s="73" t="s">
        <v>1075</v>
      </c>
      <c r="D57" s="73" t="s">
        <v>961</v>
      </c>
      <c r="E57" t="s">
        <v>899</v>
      </c>
    </row>
    <row r="58" spans="1:5" x14ac:dyDescent="0.25">
      <c r="A58" s="61" t="s">
        <v>370</v>
      </c>
      <c r="B58" s="61" t="s">
        <v>622</v>
      </c>
      <c r="C58" s="73" t="s">
        <v>586</v>
      </c>
      <c r="D58" s="73" t="s">
        <v>586</v>
      </c>
      <c r="E58" t="s">
        <v>899</v>
      </c>
    </row>
    <row r="59" spans="1:5" x14ac:dyDescent="0.25">
      <c r="A59" s="61" t="s">
        <v>371</v>
      </c>
      <c r="B59" s="61" t="s">
        <v>623</v>
      </c>
      <c r="C59" s="73" t="s">
        <v>586</v>
      </c>
      <c r="D59" s="73" t="s">
        <v>586</v>
      </c>
      <c r="E59" t="s">
        <v>899</v>
      </c>
    </row>
    <row r="60" spans="1:5" x14ac:dyDescent="0.25">
      <c r="A60" s="61" t="s">
        <v>372</v>
      </c>
      <c r="B60" s="61" t="s">
        <v>624</v>
      </c>
      <c r="C60" s="73" t="s">
        <v>586</v>
      </c>
      <c r="D60" s="73" t="s">
        <v>586</v>
      </c>
      <c r="E60" t="s">
        <v>899</v>
      </c>
    </row>
    <row r="61" spans="1:5" x14ac:dyDescent="0.25">
      <c r="A61" s="61" t="s">
        <v>373</v>
      </c>
      <c r="B61" s="61" t="s">
        <v>625</v>
      </c>
      <c r="C61" s="73" t="s">
        <v>1075</v>
      </c>
      <c r="D61" s="73" t="s">
        <v>961</v>
      </c>
      <c r="E61" t="s">
        <v>899</v>
      </c>
    </row>
    <row r="62" spans="1:5" x14ac:dyDescent="0.25">
      <c r="A62" s="61" t="s">
        <v>374</v>
      </c>
      <c r="B62" s="61" t="s">
        <v>626</v>
      </c>
      <c r="C62" s="73" t="s">
        <v>586</v>
      </c>
      <c r="D62" s="73" t="s">
        <v>586</v>
      </c>
      <c r="E62" t="s">
        <v>899</v>
      </c>
    </row>
    <row r="63" spans="1:5" x14ac:dyDescent="0.25">
      <c r="A63" s="61" t="s">
        <v>375</v>
      </c>
      <c r="B63" s="61" t="s">
        <v>627</v>
      </c>
      <c r="C63" s="73" t="s">
        <v>1076</v>
      </c>
      <c r="D63" s="73" t="s">
        <v>962</v>
      </c>
      <c r="E63" t="s">
        <v>899</v>
      </c>
    </row>
    <row r="64" spans="1:5" x14ac:dyDescent="0.25">
      <c r="A64" s="61" t="s">
        <v>376</v>
      </c>
      <c r="B64" s="61" t="s">
        <v>628</v>
      </c>
      <c r="C64" s="73" t="s">
        <v>1077</v>
      </c>
      <c r="D64" s="73" t="s">
        <v>963</v>
      </c>
      <c r="E64" t="s">
        <v>899</v>
      </c>
    </row>
    <row r="65" spans="1:5" x14ac:dyDescent="0.25">
      <c r="A65" s="61" t="s">
        <v>377</v>
      </c>
      <c r="B65" s="61" t="s">
        <v>629</v>
      </c>
      <c r="C65" s="73" t="s">
        <v>1078</v>
      </c>
      <c r="D65" s="73" t="s">
        <v>964</v>
      </c>
      <c r="E65" t="s">
        <v>899</v>
      </c>
    </row>
    <row r="66" spans="1:5" x14ac:dyDescent="0.25">
      <c r="A66" s="61" t="s">
        <v>378</v>
      </c>
      <c r="B66" s="61" t="s">
        <v>630</v>
      </c>
      <c r="C66" s="73" t="s">
        <v>1079</v>
      </c>
      <c r="D66" s="73" t="s">
        <v>965</v>
      </c>
      <c r="E66" t="s">
        <v>899</v>
      </c>
    </row>
    <row r="67" spans="1:5" x14ac:dyDescent="0.25">
      <c r="A67" s="61" t="s">
        <v>379</v>
      </c>
      <c r="B67" s="61" t="s">
        <v>631</v>
      </c>
      <c r="C67" s="73" t="s">
        <v>1080</v>
      </c>
      <c r="D67" s="73" t="s">
        <v>966</v>
      </c>
      <c r="E67" t="s">
        <v>899</v>
      </c>
    </row>
    <row r="68" spans="1:5" x14ac:dyDescent="0.25">
      <c r="A68" s="61" t="s">
        <v>380</v>
      </c>
      <c r="B68" s="61" t="s">
        <v>632</v>
      </c>
      <c r="C68" s="73" t="s">
        <v>1080</v>
      </c>
      <c r="D68" s="73" t="s">
        <v>966</v>
      </c>
      <c r="E68" t="s">
        <v>899</v>
      </c>
    </row>
    <row r="69" spans="1:5" x14ac:dyDescent="0.25">
      <c r="A69" s="61" t="s">
        <v>381</v>
      </c>
      <c r="B69" s="61" t="s">
        <v>633</v>
      </c>
      <c r="C69" s="73" t="s">
        <v>586</v>
      </c>
      <c r="D69" s="73" t="s">
        <v>586</v>
      </c>
      <c r="E69" t="s">
        <v>899</v>
      </c>
    </row>
    <row r="70" spans="1:5" x14ac:dyDescent="0.25">
      <c r="A70" s="61" t="s">
        <v>382</v>
      </c>
      <c r="B70" s="61" t="s">
        <v>634</v>
      </c>
      <c r="C70" s="73" t="s">
        <v>1081</v>
      </c>
      <c r="D70" s="73" t="s">
        <v>967</v>
      </c>
      <c r="E70" t="s">
        <v>899</v>
      </c>
    </row>
    <row r="71" spans="1:5" x14ac:dyDescent="0.25">
      <c r="A71" s="61" t="s">
        <v>383</v>
      </c>
      <c r="B71" s="61" t="s">
        <v>635</v>
      </c>
      <c r="C71" s="73" t="s">
        <v>1082</v>
      </c>
      <c r="D71" s="73" t="s">
        <v>968</v>
      </c>
      <c r="E71" t="s">
        <v>899</v>
      </c>
    </row>
    <row r="72" spans="1:5" x14ac:dyDescent="0.25">
      <c r="C72" s="73"/>
      <c r="D72" s="73"/>
    </row>
    <row r="73" spans="1:5" x14ac:dyDescent="0.25">
      <c r="C73" s="73"/>
      <c r="D73" s="73"/>
    </row>
    <row r="74" spans="1:5" x14ac:dyDescent="0.25">
      <c r="A74" t="s">
        <v>314</v>
      </c>
      <c r="B74" t="s">
        <v>310</v>
      </c>
      <c r="C74" s="73" t="s">
        <v>1083</v>
      </c>
      <c r="D74" s="73" t="s">
        <v>1084</v>
      </c>
    </row>
    <row r="75" spans="1:5" x14ac:dyDescent="0.25">
      <c r="A75" s="61" t="s">
        <v>636</v>
      </c>
      <c r="B75" s="61" t="s">
        <v>637</v>
      </c>
      <c r="C75" s="73" t="s">
        <v>1052</v>
      </c>
      <c r="D75" s="73" t="s">
        <v>939</v>
      </c>
    </row>
    <row r="76" spans="1:5" x14ac:dyDescent="0.25">
      <c r="A76" s="61" t="s">
        <v>384</v>
      </c>
      <c r="B76" s="61" t="s">
        <v>638</v>
      </c>
      <c r="C76" s="73" t="s">
        <v>1085</v>
      </c>
      <c r="D76" s="73" t="s">
        <v>969</v>
      </c>
    </row>
    <row r="77" spans="1:5" x14ac:dyDescent="0.25">
      <c r="A77" s="61" t="s">
        <v>385</v>
      </c>
      <c r="B77" s="61" t="s">
        <v>639</v>
      </c>
      <c r="C77" s="73" t="s">
        <v>1086</v>
      </c>
      <c r="D77" s="73" t="s">
        <v>970</v>
      </c>
    </row>
    <row r="78" spans="1:5" x14ac:dyDescent="0.25">
      <c r="A78" s="61" t="s">
        <v>386</v>
      </c>
      <c r="B78" s="61" t="s">
        <v>640</v>
      </c>
      <c r="C78" s="73" t="s">
        <v>1087</v>
      </c>
      <c r="D78" s="73" t="s">
        <v>971</v>
      </c>
    </row>
    <row r="79" spans="1:5" x14ac:dyDescent="0.25">
      <c r="A79" s="61" t="s">
        <v>387</v>
      </c>
      <c r="B79" s="61" t="s">
        <v>641</v>
      </c>
      <c r="C79" s="73" t="s">
        <v>1088</v>
      </c>
      <c r="D79" s="73" t="s">
        <v>972</v>
      </c>
    </row>
    <row r="80" spans="1:5" x14ac:dyDescent="0.25">
      <c r="A80" s="61" t="s">
        <v>388</v>
      </c>
      <c r="B80" s="61" t="s">
        <v>642</v>
      </c>
      <c r="C80" s="73" t="s">
        <v>1089</v>
      </c>
      <c r="D80" s="73" t="s">
        <v>973</v>
      </c>
    </row>
    <row r="81" spans="1:4" x14ac:dyDescent="0.25">
      <c r="A81" s="61" t="s">
        <v>389</v>
      </c>
      <c r="B81" s="61" t="s">
        <v>643</v>
      </c>
      <c r="C81" s="73" t="s">
        <v>1090</v>
      </c>
      <c r="D81" s="73" t="s">
        <v>974</v>
      </c>
    </row>
    <row r="82" spans="1:4" x14ac:dyDescent="0.25">
      <c r="A82" s="61" t="s">
        <v>390</v>
      </c>
      <c r="B82" s="61" t="s">
        <v>644</v>
      </c>
      <c r="C82" s="73" t="s">
        <v>1091</v>
      </c>
      <c r="D82" s="73" t="s">
        <v>975</v>
      </c>
    </row>
    <row r="83" spans="1:4" x14ac:dyDescent="0.25">
      <c r="A83" s="61" t="s">
        <v>391</v>
      </c>
      <c r="B83" s="61" t="s">
        <v>645</v>
      </c>
      <c r="C83" s="73" t="s">
        <v>1092</v>
      </c>
      <c r="D83" s="73" t="s">
        <v>976</v>
      </c>
    </row>
    <row r="84" spans="1:4" x14ac:dyDescent="0.25">
      <c r="A84" s="61" t="s">
        <v>392</v>
      </c>
      <c r="B84" s="61" t="s">
        <v>646</v>
      </c>
      <c r="C84" s="73" t="s">
        <v>1093</v>
      </c>
      <c r="D84" s="73" t="s">
        <v>586</v>
      </c>
    </row>
    <row r="85" spans="1:4" x14ac:dyDescent="0.25">
      <c r="A85" s="61" t="s">
        <v>393</v>
      </c>
      <c r="B85" s="61" t="s">
        <v>647</v>
      </c>
      <c r="C85" s="73" t="s">
        <v>1094</v>
      </c>
      <c r="D85" s="73" t="s">
        <v>977</v>
      </c>
    </row>
    <row r="86" spans="1:4" x14ac:dyDescent="0.25">
      <c r="A86" s="61" t="s">
        <v>394</v>
      </c>
      <c r="B86" s="61" t="s">
        <v>648</v>
      </c>
      <c r="C86" s="73" t="s">
        <v>1094</v>
      </c>
      <c r="D86" s="73" t="s">
        <v>977</v>
      </c>
    </row>
    <row r="87" spans="1:4" x14ac:dyDescent="0.25">
      <c r="A87" s="61" t="s">
        <v>395</v>
      </c>
      <c r="B87" s="61" t="s">
        <v>649</v>
      </c>
      <c r="C87" s="73" t="s">
        <v>586</v>
      </c>
      <c r="D87" s="73" t="s">
        <v>586</v>
      </c>
    </row>
    <row r="88" spans="1:4" x14ac:dyDescent="0.25">
      <c r="A88" s="61" t="s">
        <v>396</v>
      </c>
      <c r="B88" s="61" t="s">
        <v>650</v>
      </c>
      <c r="C88" s="73" t="s">
        <v>1095</v>
      </c>
      <c r="D88" s="73" t="s">
        <v>978</v>
      </c>
    </row>
    <row r="89" spans="1:4" x14ac:dyDescent="0.25">
      <c r="A89" s="61" t="s">
        <v>397</v>
      </c>
      <c r="B89" s="61" t="s">
        <v>651</v>
      </c>
      <c r="C89" s="73" t="s">
        <v>1096</v>
      </c>
      <c r="D89" s="73" t="s">
        <v>979</v>
      </c>
    </row>
    <row r="90" spans="1:4" x14ac:dyDescent="0.25">
      <c r="A90" s="61" t="s">
        <v>398</v>
      </c>
      <c r="B90" s="61" t="s">
        <v>652</v>
      </c>
      <c r="C90" s="73" t="s">
        <v>1097</v>
      </c>
      <c r="D90" s="73" t="s">
        <v>586</v>
      </c>
    </row>
    <row r="91" spans="1:4" x14ac:dyDescent="0.25">
      <c r="A91" s="61" t="s">
        <v>399</v>
      </c>
      <c r="B91" s="61" t="s">
        <v>653</v>
      </c>
      <c r="C91" s="73" t="s">
        <v>1098</v>
      </c>
      <c r="D91" s="73" t="s">
        <v>980</v>
      </c>
    </row>
    <row r="92" spans="1:4" x14ac:dyDescent="0.25">
      <c r="A92" s="61" t="s">
        <v>400</v>
      </c>
      <c r="B92" s="61" t="s">
        <v>654</v>
      </c>
      <c r="C92" s="73" t="s">
        <v>1099</v>
      </c>
      <c r="D92" s="73" t="s">
        <v>981</v>
      </c>
    </row>
    <row r="93" spans="1:4" x14ac:dyDescent="0.25">
      <c r="A93" s="61" t="s">
        <v>401</v>
      </c>
      <c r="B93" s="61" t="s">
        <v>655</v>
      </c>
      <c r="C93" s="73" t="s">
        <v>1100</v>
      </c>
      <c r="D93" s="73" t="s">
        <v>982</v>
      </c>
    </row>
    <row r="94" spans="1:4" x14ac:dyDescent="0.25">
      <c r="A94" s="61" t="s">
        <v>402</v>
      </c>
      <c r="B94" s="61" t="s">
        <v>656</v>
      </c>
      <c r="C94" s="73" t="s">
        <v>586</v>
      </c>
      <c r="D94" s="73" t="s">
        <v>586</v>
      </c>
    </row>
    <row r="95" spans="1:4" x14ac:dyDescent="0.25">
      <c r="A95" s="61" t="s">
        <v>403</v>
      </c>
      <c r="B95" s="61" t="s">
        <v>657</v>
      </c>
      <c r="C95" s="73" t="s">
        <v>1101</v>
      </c>
      <c r="D95" s="73" t="s">
        <v>983</v>
      </c>
    </row>
    <row r="96" spans="1:4" x14ac:dyDescent="0.25">
      <c r="A96" s="61" t="s">
        <v>404</v>
      </c>
      <c r="B96" s="61" t="s">
        <v>658</v>
      </c>
      <c r="C96" s="73" t="s">
        <v>1102</v>
      </c>
      <c r="D96" s="73" t="s">
        <v>984</v>
      </c>
    </row>
    <row r="97" spans="1:4" x14ac:dyDescent="0.25">
      <c r="A97" s="61" t="s">
        <v>405</v>
      </c>
      <c r="B97" s="61" t="s">
        <v>659</v>
      </c>
      <c r="C97" s="73" t="s">
        <v>1103</v>
      </c>
      <c r="D97" s="73" t="s">
        <v>985</v>
      </c>
    </row>
    <row r="98" spans="1:4" x14ac:dyDescent="0.25">
      <c r="A98" s="61" t="s">
        <v>406</v>
      </c>
      <c r="B98" s="61" t="s">
        <v>660</v>
      </c>
      <c r="C98" s="73" t="s">
        <v>586</v>
      </c>
      <c r="D98" s="73" t="s">
        <v>586</v>
      </c>
    </row>
    <row r="99" spans="1:4" x14ac:dyDescent="0.25">
      <c r="A99" s="61" t="s">
        <v>407</v>
      </c>
      <c r="B99" s="61" t="s">
        <v>661</v>
      </c>
      <c r="C99" s="73" t="s">
        <v>586</v>
      </c>
      <c r="D99" s="73" t="s">
        <v>586</v>
      </c>
    </row>
    <row r="100" spans="1:4" x14ac:dyDescent="0.25">
      <c r="A100" s="61" t="s">
        <v>408</v>
      </c>
      <c r="B100" s="61" t="s">
        <v>662</v>
      </c>
      <c r="C100" s="73" t="s">
        <v>586</v>
      </c>
      <c r="D100" s="73" t="s">
        <v>586</v>
      </c>
    </row>
    <row r="101" spans="1:4" x14ac:dyDescent="0.25">
      <c r="A101" s="61" t="s">
        <v>409</v>
      </c>
      <c r="B101" s="61" t="s">
        <v>663</v>
      </c>
      <c r="C101" s="73" t="s">
        <v>586</v>
      </c>
      <c r="D101" s="73" t="s">
        <v>586</v>
      </c>
    </row>
    <row r="102" spans="1:4" x14ac:dyDescent="0.25">
      <c r="A102" s="61" t="s">
        <v>410</v>
      </c>
      <c r="B102" s="61" t="s">
        <v>664</v>
      </c>
      <c r="C102" s="73" t="s">
        <v>1104</v>
      </c>
      <c r="D102" s="73" t="s">
        <v>986</v>
      </c>
    </row>
    <row r="103" spans="1:4" x14ac:dyDescent="0.25">
      <c r="A103" s="61" t="s">
        <v>411</v>
      </c>
      <c r="B103" s="61" t="s">
        <v>665</v>
      </c>
      <c r="C103" s="73" t="s">
        <v>1105</v>
      </c>
      <c r="D103" s="73" t="s">
        <v>586</v>
      </c>
    </row>
    <row r="104" spans="1:4" x14ac:dyDescent="0.25">
      <c r="A104" s="61" t="s">
        <v>412</v>
      </c>
      <c r="B104" s="61" t="s">
        <v>666</v>
      </c>
      <c r="C104" s="73" t="s">
        <v>1106</v>
      </c>
      <c r="D104" s="73" t="s">
        <v>987</v>
      </c>
    </row>
    <row r="105" spans="1:4" x14ac:dyDescent="0.25">
      <c r="A105" s="61" t="s">
        <v>413</v>
      </c>
      <c r="B105" s="61" t="s">
        <v>667</v>
      </c>
      <c r="C105" s="73" t="s">
        <v>1107</v>
      </c>
      <c r="D105" s="73" t="s">
        <v>988</v>
      </c>
    </row>
    <row r="106" spans="1:4" x14ac:dyDescent="0.25">
      <c r="A106" s="61" t="s">
        <v>414</v>
      </c>
      <c r="B106" s="61" t="s">
        <v>668</v>
      </c>
      <c r="C106" s="73" t="s">
        <v>1108</v>
      </c>
      <c r="D106" s="73" t="s">
        <v>989</v>
      </c>
    </row>
    <row r="107" spans="1:4" x14ac:dyDescent="0.25">
      <c r="A107" s="61" t="s">
        <v>415</v>
      </c>
      <c r="B107" s="61" t="s">
        <v>668</v>
      </c>
      <c r="C107" s="73" t="s">
        <v>1109</v>
      </c>
      <c r="D107" s="73" t="s">
        <v>990</v>
      </c>
    </row>
    <row r="108" spans="1:4" x14ac:dyDescent="0.25">
      <c r="A108" s="61" t="s">
        <v>416</v>
      </c>
      <c r="B108" s="61" t="s">
        <v>669</v>
      </c>
      <c r="C108" s="73" t="s">
        <v>1109</v>
      </c>
      <c r="D108" s="73" t="s">
        <v>990</v>
      </c>
    </row>
    <row r="109" spans="1:4" x14ac:dyDescent="0.25">
      <c r="A109" s="61" t="s">
        <v>417</v>
      </c>
      <c r="B109" s="61" t="s">
        <v>670</v>
      </c>
      <c r="C109" s="73" t="s">
        <v>586</v>
      </c>
      <c r="D109" s="73" t="s">
        <v>586</v>
      </c>
    </row>
    <row r="110" spans="1:4" x14ac:dyDescent="0.25">
      <c r="A110" s="61" t="s">
        <v>418</v>
      </c>
      <c r="B110" s="61" t="s">
        <v>671</v>
      </c>
      <c r="C110" s="73" t="s">
        <v>586</v>
      </c>
      <c r="D110" s="73" t="s">
        <v>586</v>
      </c>
    </row>
    <row r="111" spans="1:4" x14ac:dyDescent="0.25">
      <c r="A111" s="61" t="s">
        <v>419</v>
      </c>
      <c r="B111" s="61" t="s">
        <v>672</v>
      </c>
      <c r="C111" s="73" t="s">
        <v>1110</v>
      </c>
      <c r="D111" s="73" t="s">
        <v>991</v>
      </c>
    </row>
    <row r="112" spans="1:4" x14ac:dyDescent="0.25">
      <c r="A112" s="61" t="s">
        <v>420</v>
      </c>
      <c r="B112" s="61" t="s">
        <v>673</v>
      </c>
      <c r="C112" s="73" t="s">
        <v>1111</v>
      </c>
      <c r="D112" s="73" t="s">
        <v>992</v>
      </c>
    </row>
    <row r="113" spans="1:4" x14ac:dyDescent="0.25">
      <c r="A113" s="61" t="s">
        <v>421</v>
      </c>
      <c r="B113" s="61" t="s">
        <v>674</v>
      </c>
      <c r="C113" s="73" t="s">
        <v>586</v>
      </c>
      <c r="D113" s="73" t="s">
        <v>586</v>
      </c>
    </row>
    <row r="114" spans="1:4" x14ac:dyDescent="0.25">
      <c r="A114" s="61" t="s">
        <v>422</v>
      </c>
      <c r="B114" s="61" t="s">
        <v>675</v>
      </c>
      <c r="C114" s="73" t="s">
        <v>586</v>
      </c>
      <c r="D114" s="73" t="s">
        <v>586</v>
      </c>
    </row>
    <row r="115" spans="1:4" x14ac:dyDescent="0.25">
      <c r="A115" s="61" t="s">
        <v>423</v>
      </c>
      <c r="B115" s="61" t="s">
        <v>676</v>
      </c>
      <c r="C115" s="73" t="s">
        <v>586</v>
      </c>
      <c r="D115" s="73" t="s">
        <v>586</v>
      </c>
    </row>
    <row r="116" spans="1:4" x14ac:dyDescent="0.25">
      <c r="A116" s="61" t="s">
        <v>424</v>
      </c>
      <c r="B116" s="61" t="s">
        <v>677</v>
      </c>
      <c r="C116" s="73" t="s">
        <v>586</v>
      </c>
      <c r="D116" s="73" t="s">
        <v>586</v>
      </c>
    </row>
    <row r="117" spans="1:4" x14ac:dyDescent="0.25">
      <c r="A117" s="61" t="s">
        <v>425</v>
      </c>
      <c r="B117" s="61" t="s">
        <v>678</v>
      </c>
      <c r="C117" s="73" t="s">
        <v>586</v>
      </c>
      <c r="D117" s="73" t="s">
        <v>586</v>
      </c>
    </row>
    <row r="118" spans="1:4" x14ac:dyDescent="0.25">
      <c r="A118" s="61" t="s">
        <v>426</v>
      </c>
      <c r="B118" s="61" t="s">
        <v>607</v>
      </c>
      <c r="C118" s="73" t="s">
        <v>1111</v>
      </c>
      <c r="D118" s="73" t="s">
        <v>992</v>
      </c>
    </row>
    <row r="119" spans="1:4" x14ac:dyDescent="0.25">
      <c r="A119" s="61" t="s">
        <v>427</v>
      </c>
      <c r="B119" s="61" t="s">
        <v>679</v>
      </c>
      <c r="C119" s="73" t="s">
        <v>586</v>
      </c>
      <c r="D119" s="73" t="s">
        <v>586</v>
      </c>
    </row>
    <row r="120" spans="1:4" x14ac:dyDescent="0.25">
      <c r="A120" s="61" t="s">
        <v>428</v>
      </c>
      <c r="B120" s="61" t="s">
        <v>680</v>
      </c>
      <c r="C120" s="73" t="s">
        <v>586</v>
      </c>
      <c r="D120" s="73" t="s">
        <v>586</v>
      </c>
    </row>
    <row r="121" spans="1:4" x14ac:dyDescent="0.25">
      <c r="A121" s="61" t="s">
        <v>429</v>
      </c>
      <c r="B121" s="61" t="s">
        <v>681</v>
      </c>
      <c r="C121" s="73" t="s">
        <v>586</v>
      </c>
      <c r="D121" s="73" t="s">
        <v>586</v>
      </c>
    </row>
    <row r="122" spans="1:4" x14ac:dyDescent="0.25">
      <c r="A122" s="61" t="s">
        <v>430</v>
      </c>
      <c r="B122" s="61" t="s">
        <v>682</v>
      </c>
      <c r="C122" s="73" t="s">
        <v>586</v>
      </c>
      <c r="D122" s="73" t="s">
        <v>586</v>
      </c>
    </row>
    <row r="123" spans="1:4" x14ac:dyDescent="0.25">
      <c r="A123" s="61" t="s">
        <v>431</v>
      </c>
      <c r="B123" s="61" t="s">
        <v>683</v>
      </c>
      <c r="C123" s="73" t="s">
        <v>1112</v>
      </c>
      <c r="D123" s="73" t="s">
        <v>993</v>
      </c>
    </row>
    <row r="124" spans="1:4" x14ac:dyDescent="0.25">
      <c r="A124" s="61" t="s">
        <v>432</v>
      </c>
      <c r="B124" s="61" t="s">
        <v>684</v>
      </c>
      <c r="C124" s="73" t="s">
        <v>1113</v>
      </c>
      <c r="D124" s="73" t="s">
        <v>994</v>
      </c>
    </row>
    <row r="125" spans="1:4" x14ac:dyDescent="0.25">
      <c r="A125" s="61" t="s">
        <v>433</v>
      </c>
      <c r="B125" s="61" t="s">
        <v>685</v>
      </c>
      <c r="C125" s="73" t="s">
        <v>1114</v>
      </c>
      <c r="D125" s="73" t="s">
        <v>995</v>
      </c>
    </row>
    <row r="126" spans="1:4" x14ac:dyDescent="0.25">
      <c r="A126" s="61" t="s">
        <v>434</v>
      </c>
      <c r="B126" s="61" t="s">
        <v>686</v>
      </c>
      <c r="C126" s="73" t="s">
        <v>687</v>
      </c>
      <c r="D126" s="73" t="s">
        <v>687</v>
      </c>
    </row>
    <row r="127" spans="1:4" x14ac:dyDescent="0.25">
      <c r="A127" s="61" t="s">
        <v>435</v>
      </c>
      <c r="B127" s="61" t="s">
        <v>688</v>
      </c>
      <c r="C127" s="73" t="s">
        <v>1115</v>
      </c>
      <c r="D127" s="73" t="s">
        <v>996</v>
      </c>
    </row>
    <row r="128" spans="1:4" x14ac:dyDescent="0.25">
      <c r="A128" s="61" t="s">
        <v>436</v>
      </c>
      <c r="B128" s="61" t="s">
        <v>689</v>
      </c>
      <c r="C128" s="73" t="s">
        <v>1116</v>
      </c>
      <c r="D128" s="73" t="s">
        <v>997</v>
      </c>
    </row>
    <row r="129" spans="1:4" x14ac:dyDescent="0.25">
      <c r="A129" s="61" t="s">
        <v>437</v>
      </c>
      <c r="B129" s="61" t="s">
        <v>690</v>
      </c>
      <c r="C129" s="73" t="s">
        <v>1117</v>
      </c>
      <c r="D129" s="73" t="s">
        <v>998</v>
      </c>
    </row>
    <row r="130" spans="1:4" x14ac:dyDescent="0.25">
      <c r="A130" s="61" t="s">
        <v>438</v>
      </c>
      <c r="B130" s="61" t="s">
        <v>691</v>
      </c>
      <c r="C130" s="73" t="s">
        <v>1118</v>
      </c>
      <c r="D130" s="73" t="s">
        <v>999</v>
      </c>
    </row>
    <row r="131" spans="1:4" x14ac:dyDescent="0.25">
      <c r="A131" s="61" t="s">
        <v>439</v>
      </c>
      <c r="B131" s="61" t="s">
        <v>692</v>
      </c>
      <c r="C131" s="73" t="s">
        <v>1119</v>
      </c>
      <c r="D131" s="73" t="s">
        <v>1000</v>
      </c>
    </row>
    <row r="132" spans="1:4" x14ac:dyDescent="0.25">
      <c r="A132" s="61" t="s">
        <v>440</v>
      </c>
      <c r="B132" s="61" t="s">
        <v>693</v>
      </c>
      <c r="C132" s="73" t="s">
        <v>1120</v>
      </c>
      <c r="D132" s="73" t="s">
        <v>1001</v>
      </c>
    </row>
    <row r="133" spans="1:4" x14ac:dyDescent="0.25">
      <c r="A133" s="61" t="s">
        <v>441</v>
      </c>
      <c r="B133" s="61" t="s">
        <v>694</v>
      </c>
      <c r="C133" s="73" t="s">
        <v>1120</v>
      </c>
      <c r="D133" s="73" t="s">
        <v>1001</v>
      </c>
    </row>
    <row r="134" spans="1:4" x14ac:dyDescent="0.25">
      <c r="A134" s="61" t="s">
        <v>442</v>
      </c>
      <c r="B134" s="61" t="s">
        <v>695</v>
      </c>
      <c r="C134" s="73" t="s">
        <v>586</v>
      </c>
      <c r="D134" s="73" t="s">
        <v>586</v>
      </c>
    </row>
    <row r="135" spans="1:4" x14ac:dyDescent="0.25">
      <c r="A135" s="61" t="s">
        <v>443</v>
      </c>
      <c r="B135" s="61" t="s">
        <v>696</v>
      </c>
      <c r="C135" s="73" t="s">
        <v>586</v>
      </c>
      <c r="D135" s="73" t="s">
        <v>586</v>
      </c>
    </row>
    <row r="136" spans="1:4" x14ac:dyDescent="0.25">
      <c r="A136" s="61" t="s">
        <v>444</v>
      </c>
      <c r="B136" s="61" t="s">
        <v>697</v>
      </c>
      <c r="C136" s="73" t="s">
        <v>1120</v>
      </c>
      <c r="D136" s="73" t="s">
        <v>1001</v>
      </c>
    </row>
    <row r="137" spans="1:4" x14ac:dyDescent="0.25">
      <c r="A137" s="61" t="s">
        <v>445</v>
      </c>
      <c r="B137" s="61" t="s">
        <v>698</v>
      </c>
      <c r="C137" s="73" t="s">
        <v>586</v>
      </c>
      <c r="D137" s="73" t="s">
        <v>586</v>
      </c>
    </row>
    <row r="138" spans="1:4" x14ac:dyDescent="0.25">
      <c r="A138" s="61" t="s">
        <v>446</v>
      </c>
      <c r="B138" s="61" t="s">
        <v>699</v>
      </c>
      <c r="C138" s="73" t="s">
        <v>586</v>
      </c>
      <c r="D138" s="73" t="s">
        <v>586</v>
      </c>
    </row>
    <row r="139" spans="1:4" x14ac:dyDescent="0.25">
      <c r="A139" s="61" t="s">
        <v>447</v>
      </c>
      <c r="B139" s="61" t="s">
        <v>700</v>
      </c>
      <c r="C139" s="73" t="s">
        <v>586</v>
      </c>
      <c r="D139" s="73" t="s">
        <v>586</v>
      </c>
    </row>
    <row r="140" spans="1:4" x14ac:dyDescent="0.25">
      <c r="A140" s="61" t="s">
        <v>448</v>
      </c>
      <c r="B140" s="61" t="s">
        <v>701</v>
      </c>
      <c r="C140" s="73" t="s">
        <v>586</v>
      </c>
      <c r="D140" s="73" t="s">
        <v>586</v>
      </c>
    </row>
    <row r="141" spans="1:4" x14ac:dyDescent="0.25">
      <c r="A141" s="61" t="s">
        <v>449</v>
      </c>
      <c r="B141" s="61" t="s">
        <v>702</v>
      </c>
      <c r="C141" s="73" t="s">
        <v>586</v>
      </c>
      <c r="D141" s="73" t="s">
        <v>586</v>
      </c>
    </row>
    <row r="142" spans="1:4" x14ac:dyDescent="0.25">
      <c r="A142" s="61" t="s">
        <v>450</v>
      </c>
      <c r="B142" s="61" t="s">
        <v>703</v>
      </c>
      <c r="C142" s="73" t="s">
        <v>586</v>
      </c>
      <c r="D142" s="73" t="s">
        <v>586</v>
      </c>
    </row>
    <row r="143" spans="1:4" x14ac:dyDescent="0.25">
      <c r="A143" s="61" t="s">
        <v>451</v>
      </c>
      <c r="B143" s="61" t="s">
        <v>704</v>
      </c>
      <c r="C143" s="73" t="s">
        <v>586</v>
      </c>
      <c r="D143" s="73" t="s">
        <v>586</v>
      </c>
    </row>
    <row r="144" spans="1:4" x14ac:dyDescent="0.25">
      <c r="A144" s="61" t="s">
        <v>452</v>
      </c>
      <c r="B144" s="61" t="s">
        <v>705</v>
      </c>
      <c r="C144" s="73" t="s">
        <v>586</v>
      </c>
      <c r="D144" s="73" t="s">
        <v>586</v>
      </c>
    </row>
    <row r="145" spans="1:4" x14ac:dyDescent="0.25">
      <c r="A145" s="61" t="s">
        <v>453</v>
      </c>
      <c r="B145" s="61" t="s">
        <v>706</v>
      </c>
      <c r="C145" s="73" t="s">
        <v>1121</v>
      </c>
      <c r="D145" s="73" t="s">
        <v>1002</v>
      </c>
    </row>
    <row r="146" spans="1:4" x14ac:dyDescent="0.25">
      <c r="A146" s="61" t="s">
        <v>454</v>
      </c>
      <c r="B146" s="61" t="s">
        <v>668</v>
      </c>
      <c r="C146" s="73" t="s">
        <v>1122</v>
      </c>
      <c r="D146" s="73" t="s">
        <v>1003</v>
      </c>
    </row>
    <row r="147" spans="1:4" x14ac:dyDescent="0.25">
      <c r="A147" s="61" t="s">
        <v>455</v>
      </c>
      <c r="B147" s="61" t="s">
        <v>668</v>
      </c>
      <c r="C147" s="73" t="s">
        <v>1123</v>
      </c>
      <c r="D147" s="73" t="s">
        <v>1004</v>
      </c>
    </row>
    <row r="148" spans="1:4" x14ac:dyDescent="0.25">
      <c r="A148" s="61" t="s">
        <v>456</v>
      </c>
      <c r="B148" s="61" t="s">
        <v>669</v>
      </c>
      <c r="C148" s="73" t="s">
        <v>1123</v>
      </c>
      <c r="D148" s="73" t="s">
        <v>1004</v>
      </c>
    </row>
    <row r="149" spans="1:4" x14ac:dyDescent="0.25">
      <c r="A149" s="61" t="s">
        <v>457</v>
      </c>
      <c r="B149" s="61" t="s">
        <v>670</v>
      </c>
      <c r="C149" s="73" t="s">
        <v>586</v>
      </c>
      <c r="D149" s="73" t="s">
        <v>586</v>
      </c>
    </row>
    <row r="150" spans="1:4" x14ac:dyDescent="0.25">
      <c r="A150" s="61" t="s">
        <v>458</v>
      </c>
      <c r="B150" s="61" t="s">
        <v>671</v>
      </c>
      <c r="C150" s="73" t="s">
        <v>586</v>
      </c>
      <c r="D150" s="73" t="s">
        <v>586</v>
      </c>
    </row>
    <row r="151" spans="1:4" x14ac:dyDescent="0.25">
      <c r="A151" s="61" t="s">
        <v>459</v>
      </c>
      <c r="B151" s="61" t="s">
        <v>672</v>
      </c>
      <c r="C151" s="73" t="s">
        <v>1124</v>
      </c>
      <c r="D151" s="73" t="s">
        <v>1005</v>
      </c>
    </row>
    <row r="152" spans="1:4" x14ac:dyDescent="0.25">
      <c r="A152" s="61" t="s">
        <v>460</v>
      </c>
      <c r="B152" s="61" t="s">
        <v>673</v>
      </c>
      <c r="C152" s="73" t="s">
        <v>1125</v>
      </c>
      <c r="D152" s="73" t="s">
        <v>1006</v>
      </c>
    </row>
    <row r="153" spans="1:4" x14ac:dyDescent="0.25">
      <c r="A153" s="61" t="s">
        <v>461</v>
      </c>
      <c r="B153" s="61" t="s">
        <v>674</v>
      </c>
      <c r="C153" s="73" t="s">
        <v>586</v>
      </c>
      <c r="D153" s="73" t="s">
        <v>586</v>
      </c>
    </row>
    <row r="154" spans="1:4" x14ac:dyDescent="0.25">
      <c r="A154" s="61" t="s">
        <v>462</v>
      </c>
      <c r="B154" s="61" t="s">
        <v>675</v>
      </c>
      <c r="C154" s="73" t="s">
        <v>586</v>
      </c>
      <c r="D154" s="73" t="s">
        <v>586</v>
      </c>
    </row>
    <row r="155" spans="1:4" x14ac:dyDescent="0.25">
      <c r="A155" s="61" t="s">
        <v>463</v>
      </c>
      <c r="B155" s="61" t="s">
        <v>676</v>
      </c>
      <c r="C155" s="73" t="s">
        <v>586</v>
      </c>
      <c r="D155" s="73" t="s">
        <v>586</v>
      </c>
    </row>
    <row r="156" spans="1:4" x14ac:dyDescent="0.25">
      <c r="A156" s="61" t="s">
        <v>464</v>
      </c>
      <c r="B156" s="61" t="s">
        <v>677</v>
      </c>
      <c r="C156" s="73" t="s">
        <v>586</v>
      </c>
      <c r="D156" s="73" t="s">
        <v>586</v>
      </c>
    </row>
    <row r="157" spans="1:4" x14ac:dyDescent="0.25">
      <c r="A157" s="61" t="s">
        <v>465</v>
      </c>
      <c r="B157" s="61" t="s">
        <v>678</v>
      </c>
      <c r="C157" s="73" t="s">
        <v>586</v>
      </c>
      <c r="D157" s="73" t="s">
        <v>586</v>
      </c>
    </row>
    <row r="158" spans="1:4" x14ac:dyDescent="0.25">
      <c r="A158" s="61" t="s">
        <v>466</v>
      </c>
      <c r="B158" s="61" t="s">
        <v>607</v>
      </c>
      <c r="C158" s="73" t="s">
        <v>1125</v>
      </c>
      <c r="D158" s="73" t="s">
        <v>1006</v>
      </c>
    </row>
    <row r="159" spans="1:4" x14ac:dyDescent="0.25">
      <c r="A159" s="61" t="s">
        <v>467</v>
      </c>
      <c r="B159" s="61" t="s">
        <v>681</v>
      </c>
      <c r="C159" s="73" t="s">
        <v>586</v>
      </c>
      <c r="D159" s="73" t="s">
        <v>586</v>
      </c>
    </row>
    <row r="160" spans="1:4" x14ac:dyDescent="0.25">
      <c r="A160" s="61" t="s">
        <v>468</v>
      </c>
      <c r="B160" s="61" t="s">
        <v>707</v>
      </c>
      <c r="C160" s="73" t="s">
        <v>586</v>
      </c>
      <c r="D160" s="73" t="s">
        <v>586</v>
      </c>
    </row>
    <row r="161" spans="1:4" x14ac:dyDescent="0.25">
      <c r="A161" s="61" t="s">
        <v>469</v>
      </c>
      <c r="B161" s="61" t="s">
        <v>708</v>
      </c>
      <c r="C161" s="73" t="s">
        <v>586</v>
      </c>
      <c r="D161" s="73" t="s">
        <v>586</v>
      </c>
    </row>
    <row r="162" spans="1:4" x14ac:dyDescent="0.25">
      <c r="A162" s="61" t="s">
        <v>470</v>
      </c>
      <c r="B162" s="61" t="s">
        <v>709</v>
      </c>
      <c r="C162" s="73" t="s">
        <v>586</v>
      </c>
      <c r="D162" s="73" t="s">
        <v>586</v>
      </c>
    </row>
    <row r="163" spans="1:4" x14ac:dyDescent="0.25">
      <c r="A163" s="61" t="s">
        <v>471</v>
      </c>
      <c r="B163" s="61" t="s">
        <v>710</v>
      </c>
      <c r="C163" s="73" t="s">
        <v>900</v>
      </c>
      <c r="D163" s="73" t="s">
        <v>1007</v>
      </c>
    </row>
    <row r="164" spans="1:4" x14ac:dyDescent="0.25">
      <c r="A164" s="61" t="s">
        <v>472</v>
      </c>
      <c r="B164" s="61" t="s">
        <v>690</v>
      </c>
      <c r="C164" s="73" t="s">
        <v>1126</v>
      </c>
      <c r="D164" s="73" t="s">
        <v>1008</v>
      </c>
    </row>
    <row r="165" spans="1:4" x14ac:dyDescent="0.25">
      <c r="A165" s="61" t="s">
        <v>473</v>
      </c>
      <c r="B165" s="61" t="s">
        <v>711</v>
      </c>
      <c r="C165" s="73" t="s">
        <v>1127</v>
      </c>
      <c r="D165" s="73" t="s">
        <v>1009</v>
      </c>
    </row>
    <row r="166" spans="1:4" x14ac:dyDescent="0.25">
      <c r="A166" s="61" t="s">
        <v>474</v>
      </c>
      <c r="B166" s="61" t="s">
        <v>610</v>
      </c>
      <c r="C166" s="73" t="s">
        <v>1128</v>
      </c>
      <c r="D166" s="73" t="s">
        <v>1010</v>
      </c>
    </row>
    <row r="167" spans="1:4" x14ac:dyDescent="0.25">
      <c r="A167" s="61" t="s">
        <v>475</v>
      </c>
      <c r="B167" s="61" t="s">
        <v>611</v>
      </c>
      <c r="C167" s="73" t="s">
        <v>1128</v>
      </c>
      <c r="D167" s="73" t="s">
        <v>1010</v>
      </c>
    </row>
    <row r="168" spans="1:4" x14ac:dyDescent="0.25">
      <c r="A168" s="61" t="s">
        <v>476</v>
      </c>
      <c r="B168" s="61" t="s">
        <v>693</v>
      </c>
      <c r="C168" s="73" t="s">
        <v>1129</v>
      </c>
      <c r="D168" s="73" t="s">
        <v>1011</v>
      </c>
    </row>
    <row r="169" spans="1:4" x14ac:dyDescent="0.25">
      <c r="A169" s="61" t="s">
        <v>477</v>
      </c>
      <c r="B169" s="61" t="s">
        <v>694</v>
      </c>
      <c r="C169" s="73" t="s">
        <v>1129</v>
      </c>
      <c r="D169" s="73" t="s">
        <v>1011</v>
      </c>
    </row>
    <row r="170" spans="1:4" x14ac:dyDescent="0.25">
      <c r="A170" s="61" t="s">
        <v>478</v>
      </c>
      <c r="B170" s="61" t="s">
        <v>695</v>
      </c>
      <c r="C170" s="73" t="s">
        <v>1012</v>
      </c>
      <c r="D170" s="73" t="s">
        <v>1012</v>
      </c>
    </row>
    <row r="171" spans="1:4" x14ac:dyDescent="0.25">
      <c r="A171" s="61" t="s">
        <v>479</v>
      </c>
      <c r="B171" s="61" t="s">
        <v>696</v>
      </c>
      <c r="C171" s="73" t="s">
        <v>1130</v>
      </c>
      <c r="D171" s="73" t="s">
        <v>1013</v>
      </c>
    </row>
    <row r="172" spans="1:4" x14ac:dyDescent="0.25">
      <c r="A172" s="61" t="s">
        <v>480</v>
      </c>
      <c r="B172" s="61" t="s">
        <v>697</v>
      </c>
      <c r="C172" s="73" t="s">
        <v>1131</v>
      </c>
      <c r="D172" s="73" t="s">
        <v>1014</v>
      </c>
    </row>
    <row r="173" spans="1:4" x14ac:dyDescent="0.25">
      <c r="A173" s="61" t="s">
        <v>481</v>
      </c>
      <c r="B173" s="61" t="s">
        <v>698</v>
      </c>
      <c r="C173" s="73" t="s">
        <v>1132</v>
      </c>
      <c r="D173" s="73" t="s">
        <v>1015</v>
      </c>
    </row>
    <row r="174" spans="1:4" x14ac:dyDescent="0.25">
      <c r="A174" s="61" t="s">
        <v>482</v>
      </c>
      <c r="B174" s="61" t="s">
        <v>699</v>
      </c>
      <c r="C174" s="73" t="s">
        <v>586</v>
      </c>
      <c r="D174" s="73" t="s">
        <v>586</v>
      </c>
    </row>
    <row r="175" spans="1:4" x14ac:dyDescent="0.25">
      <c r="A175" s="61" t="s">
        <v>483</v>
      </c>
      <c r="B175" s="61" t="s">
        <v>700</v>
      </c>
      <c r="C175" s="73" t="s">
        <v>586</v>
      </c>
      <c r="D175" s="73" t="s">
        <v>586</v>
      </c>
    </row>
    <row r="176" spans="1:4" x14ac:dyDescent="0.25">
      <c r="A176" s="61" t="s">
        <v>484</v>
      </c>
      <c r="B176" s="61" t="s">
        <v>701</v>
      </c>
      <c r="C176" s="73" t="s">
        <v>586</v>
      </c>
      <c r="D176" s="73" t="s">
        <v>586</v>
      </c>
    </row>
    <row r="177" spans="1:4" x14ac:dyDescent="0.25">
      <c r="A177" s="61" t="s">
        <v>485</v>
      </c>
      <c r="B177" s="61" t="s">
        <v>702</v>
      </c>
      <c r="C177" s="73" t="s">
        <v>586</v>
      </c>
      <c r="D177" s="73" t="s">
        <v>586</v>
      </c>
    </row>
    <row r="178" spans="1:4" x14ac:dyDescent="0.25">
      <c r="A178" s="61" t="s">
        <v>486</v>
      </c>
      <c r="B178" s="61" t="s">
        <v>703</v>
      </c>
      <c r="C178" s="73" t="s">
        <v>586</v>
      </c>
      <c r="D178" s="73" t="s">
        <v>586</v>
      </c>
    </row>
    <row r="179" spans="1:4" x14ac:dyDescent="0.25">
      <c r="A179" s="61" t="s">
        <v>487</v>
      </c>
      <c r="B179" s="61" t="s">
        <v>704</v>
      </c>
      <c r="C179" s="73" t="s">
        <v>586</v>
      </c>
      <c r="D179" s="73" t="s">
        <v>586</v>
      </c>
    </row>
    <row r="180" spans="1:4" x14ac:dyDescent="0.25">
      <c r="A180" s="61" t="s">
        <v>488</v>
      </c>
      <c r="B180" s="61" t="s">
        <v>705</v>
      </c>
      <c r="C180" s="73" t="s">
        <v>586</v>
      </c>
      <c r="D180" s="73" t="s">
        <v>586</v>
      </c>
    </row>
    <row r="181" spans="1:4" x14ac:dyDescent="0.25">
      <c r="A181" s="61" t="s">
        <v>489</v>
      </c>
      <c r="B181" s="61" t="s">
        <v>712</v>
      </c>
      <c r="C181" s="73" t="s">
        <v>1133</v>
      </c>
      <c r="D181" s="73" t="s">
        <v>1016</v>
      </c>
    </row>
    <row r="182" spans="1:4" x14ac:dyDescent="0.25">
      <c r="A182" s="61" t="s">
        <v>490</v>
      </c>
      <c r="B182" s="61" t="s">
        <v>713</v>
      </c>
      <c r="C182" s="73" t="s">
        <v>586</v>
      </c>
      <c r="D182" s="73" t="s">
        <v>586</v>
      </c>
    </row>
    <row r="183" spans="1:4" x14ac:dyDescent="0.25">
      <c r="A183" s="61" t="s">
        <v>491</v>
      </c>
      <c r="B183" s="61" t="s">
        <v>714</v>
      </c>
      <c r="C183" s="73" t="s">
        <v>586</v>
      </c>
      <c r="D183" s="73" t="s">
        <v>586</v>
      </c>
    </row>
    <row r="184" spans="1:4" x14ac:dyDescent="0.25">
      <c r="A184" s="61" t="s">
        <v>492</v>
      </c>
      <c r="B184" s="61" t="s">
        <v>715</v>
      </c>
      <c r="C184" s="73" t="s">
        <v>1133</v>
      </c>
      <c r="D184" s="73" t="s">
        <v>1016</v>
      </c>
    </row>
    <row r="185" spans="1:4" x14ac:dyDescent="0.25">
      <c r="A185" s="61" t="s">
        <v>493</v>
      </c>
      <c r="B185" s="61" t="s">
        <v>689</v>
      </c>
      <c r="C185" s="73" t="s">
        <v>1133</v>
      </c>
      <c r="D185" s="73" t="s">
        <v>1016</v>
      </c>
    </row>
    <row r="186" spans="1:4" x14ac:dyDescent="0.25">
      <c r="A186" s="61" t="s">
        <v>494</v>
      </c>
      <c r="B186" s="61" t="s">
        <v>716</v>
      </c>
      <c r="C186" s="73" t="s">
        <v>1134</v>
      </c>
      <c r="D186" s="73" t="s">
        <v>1017</v>
      </c>
    </row>
    <row r="187" spans="1:4" x14ac:dyDescent="0.25">
      <c r="A187" s="61" t="s">
        <v>495</v>
      </c>
      <c r="B187" s="61" t="s">
        <v>717</v>
      </c>
      <c r="C187" s="73" t="s">
        <v>718</v>
      </c>
      <c r="D187" s="73" t="s">
        <v>718</v>
      </c>
    </row>
    <row r="188" spans="1:4" x14ac:dyDescent="0.25">
      <c r="A188" s="61" t="s">
        <v>496</v>
      </c>
      <c r="B188" s="61" t="s">
        <v>719</v>
      </c>
      <c r="C188" s="73" t="s">
        <v>720</v>
      </c>
      <c r="D188" s="73" t="s">
        <v>720</v>
      </c>
    </row>
    <row r="189" spans="1:4" x14ac:dyDescent="0.25">
      <c r="A189" s="61" t="s">
        <v>497</v>
      </c>
      <c r="B189" s="61" t="s">
        <v>722</v>
      </c>
      <c r="C189" s="73" t="s">
        <v>586</v>
      </c>
      <c r="D189" s="73" t="s">
        <v>586</v>
      </c>
    </row>
    <row r="190" spans="1:4" x14ac:dyDescent="0.25">
      <c r="A190" s="61" t="s">
        <v>498</v>
      </c>
      <c r="B190" s="61" t="s">
        <v>723</v>
      </c>
      <c r="C190" s="73" t="s">
        <v>586</v>
      </c>
      <c r="D190" s="73" t="s">
        <v>586</v>
      </c>
    </row>
    <row r="191" spans="1:4" x14ac:dyDescent="0.25">
      <c r="A191" s="61" t="s">
        <v>499</v>
      </c>
      <c r="B191" s="61" t="s">
        <v>724</v>
      </c>
      <c r="C191" s="73" t="s">
        <v>586</v>
      </c>
      <c r="D191" s="73" t="s">
        <v>586</v>
      </c>
    </row>
    <row r="192" spans="1:4" x14ac:dyDescent="0.25">
      <c r="A192" s="61" t="s">
        <v>500</v>
      </c>
      <c r="B192" s="61" t="s">
        <v>725</v>
      </c>
      <c r="C192" s="73" t="s">
        <v>586</v>
      </c>
      <c r="D192" s="73" t="s">
        <v>586</v>
      </c>
    </row>
    <row r="193" spans="1:4" x14ac:dyDescent="0.25">
      <c r="A193" s="61" t="s">
        <v>501</v>
      </c>
      <c r="B193" s="61" t="s">
        <v>726</v>
      </c>
      <c r="C193" s="73" t="s">
        <v>727</v>
      </c>
      <c r="D193" s="73" t="s">
        <v>727</v>
      </c>
    </row>
    <row r="194" spans="1:4" x14ac:dyDescent="0.25">
      <c r="A194" s="61" t="s">
        <v>502</v>
      </c>
      <c r="B194" s="61" t="s">
        <v>707</v>
      </c>
      <c r="C194" s="73" t="s">
        <v>586</v>
      </c>
      <c r="D194" s="73" t="s">
        <v>586</v>
      </c>
    </row>
    <row r="195" spans="1:4" x14ac:dyDescent="0.25">
      <c r="A195" s="61" t="s">
        <v>503</v>
      </c>
      <c r="B195" s="61" t="s">
        <v>728</v>
      </c>
      <c r="C195" s="73" t="s">
        <v>721</v>
      </c>
      <c r="D195" s="73" t="s">
        <v>721</v>
      </c>
    </row>
    <row r="196" spans="1:4" x14ac:dyDescent="0.25">
      <c r="A196" s="61" t="s">
        <v>504</v>
      </c>
      <c r="B196" s="61" t="s">
        <v>729</v>
      </c>
      <c r="C196" s="73" t="s">
        <v>586</v>
      </c>
      <c r="D196" s="73" t="s">
        <v>586</v>
      </c>
    </row>
    <row r="197" spans="1:4" x14ac:dyDescent="0.25">
      <c r="A197" s="61" t="s">
        <v>505</v>
      </c>
      <c r="B197" s="61" t="s">
        <v>730</v>
      </c>
      <c r="C197" s="73" t="s">
        <v>586</v>
      </c>
      <c r="D197" s="73" t="s">
        <v>586</v>
      </c>
    </row>
    <row r="198" spans="1:4" x14ac:dyDescent="0.25">
      <c r="A198" s="61" t="s">
        <v>506</v>
      </c>
      <c r="B198" s="61" t="s">
        <v>731</v>
      </c>
      <c r="C198" s="73" t="s">
        <v>1018</v>
      </c>
      <c r="D198" s="73" t="s">
        <v>1018</v>
      </c>
    </row>
    <row r="199" spans="1:4" x14ac:dyDescent="0.25">
      <c r="A199" s="61" t="s">
        <v>507</v>
      </c>
      <c r="B199" s="61" t="s">
        <v>732</v>
      </c>
      <c r="C199" s="73" t="s">
        <v>1019</v>
      </c>
      <c r="D199" s="73" t="s">
        <v>1019</v>
      </c>
    </row>
    <row r="200" spans="1:4" x14ac:dyDescent="0.25">
      <c r="A200" s="61" t="s">
        <v>508</v>
      </c>
      <c r="B200" s="61" t="s">
        <v>734</v>
      </c>
      <c r="C200" s="73" t="s">
        <v>586</v>
      </c>
      <c r="D200" s="73" t="s">
        <v>586</v>
      </c>
    </row>
    <row r="201" spans="1:4" x14ac:dyDescent="0.25">
      <c r="A201" s="61" t="s">
        <v>509</v>
      </c>
      <c r="B201" s="61" t="s">
        <v>735</v>
      </c>
      <c r="C201" s="73" t="s">
        <v>586</v>
      </c>
      <c r="D201" s="73" t="s">
        <v>586</v>
      </c>
    </row>
    <row r="202" spans="1:4" x14ac:dyDescent="0.25">
      <c r="A202" s="61" t="s">
        <v>510</v>
      </c>
      <c r="B202" s="61" t="s">
        <v>736</v>
      </c>
      <c r="C202" s="73" t="s">
        <v>586</v>
      </c>
      <c r="D202" s="73" t="s">
        <v>586</v>
      </c>
    </row>
    <row r="203" spans="1:4" x14ac:dyDescent="0.25">
      <c r="A203" s="61" t="s">
        <v>511</v>
      </c>
      <c r="B203" s="61" t="s">
        <v>737</v>
      </c>
      <c r="C203" s="73" t="s">
        <v>1020</v>
      </c>
      <c r="D203" s="73" t="s">
        <v>1020</v>
      </c>
    </row>
    <row r="204" spans="1:4" x14ac:dyDescent="0.25">
      <c r="A204" s="61" t="s">
        <v>512</v>
      </c>
      <c r="B204" s="61" t="s">
        <v>738</v>
      </c>
      <c r="C204" s="73" t="s">
        <v>586</v>
      </c>
      <c r="D204" s="73" t="s">
        <v>586</v>
      </c>
    </row>
    <row r="205" spans="1:4" x14ac:dyDescent="0.25">
      <c r="A205" s="61" t="s">
        <v>513</v>
      </c>
      <c r="B205" s="61" t="s">
        <v>739</v>
      </c>
      <c r="C205" s="73" t="s">
        <v>1021</v>
      </c>
      <c r="D205" s="73" t="s">
        <v>1021</v>
      </c>
    </row>
    <row r="206" spans="1:4" x14ac:dyDescent="0.25">
      <c r="A206" s="61" t="s">
        <v>514</v>
      </c>
      <c r="B206" s="61" t="s">
        <v>740</v>
      </c>
      <c r="C206" s="73" t="s">
        <v>586</v>
      </c>
      <c r="D206" s="73" t="s">
        <v>586</v>
      </c>
    </row>
    <row r="207" spans="1:4" x14ac:dyDescent="0.25">
      <c r="A207" s="61" t="s">
        <v>515</v>
      </c>
      <c r="B207" s="61" t="s">
        <v>726</v>
      </c>
      <c r="C207" s="73" t="s">
        <v>586</v>
      </c>
      <c r="D207" s="73" t="s">
        <v>586</v>
      </c>
    </row>
    <row r="208" spans="1:4" x14ac:dyDescent="0.25">
      <c r="A208" s="61" t="s">
        <v>516</v>
      </c>
      <c r="B208" s="61" t="s">
        <v>741</v>
      </c>
      <c r="C208" s="73" t="s">
        <v>586</v>
      </c>
      <c r="D208" s="73" t="s">
        <v>586</v>
      </c>
    </row>
    <row r="209" spans="1:4" x14ac:dyDescent="0.25">
      <c r="A209" s="61" t="s">
        <v>517</v>
      </c>
      <c r="B209" s="61" t="s">
        <v>742</v>
      </c>
      <c r="C209" s="73" t="s">
        <v>1022</v>
      </c>
      <c r="D209" s="73" t="s">
        <v>1022</v>
      </c>
    </row>
    <row r="210" spans="1:4" x14ac:dyDescent="0.25">
      <c r="A210" s="61" t="s">
        <v>518</v>
      </c>
      <c r="B210" s="61" t="s">
        <v>743</v>
      </c>
      <c r="C210" s="73" t="s">
        <v>586</v>
      </c>
      <c r="D210" s="73" t="s">
        <v>586</v>
      </c>
    </row>
    <row r="211" spans="1:4" x14ac:dyDescent="0.25">
      <c r="A211" s="61" t="s">
        <v>519</v>
      </c>
      <c r="B211" s="61" t="s">
        <v>744</v>
      </c>
      <c r="C211" s="73" t="s">
        <v>1135</v>
      </c>
      <c r="D211" s="73" t="s">
        <v>586</v>
      </c>
    </row>
    <row r="212" spans="1:4" x14ac:dyDescent="0.25">
      <c r="A212" s="61" t="s">
        <v>520</v>
      </c>
      <c r="B212" s="61" t="s">
        <v>745</v>
      </c>
      <c r="C212" s="73" t="s">
        <v>586</v>
      </c>
      <c r="D212" s="73" t="s">
        <v>586</v>
      </c>
    </row>
    <row r="213" spans="1:4" x14ac:dyDescent="0.25">
      <c r="A213" s="61" t="s">
        <v>521</v>
      </c>
      <c r="B213" s="61" t="s">
        <v>746</v>
      </c>
      <c r="C213" s="73" t="s">
        <v>586</v>
      </c>
      <c r="D213" s="73" t="s">
        <v>586</v>
      </c>
    </row>
    <row r="214" spans="1:4" x14ac:dyDescent="0.25">
      <c r="A214" s="61" t="s">
        <v>522</v>
      </c>
      <c r="B214" s="61" t="s">
        <v>747</v>
      </c>
      <c r="C214" s="73" t="s">
        <v>1136</v>
      </c>
      <c r="D214" s="73" t="s">
        <v>1023</v>
      </c>
    </row>
    <row r="215" spans="1:4" x14ac:dyDescent="0.25">
      <c r="A215" s="61" t="s">
        <v>523</v>
      </c>
      <c r="B215" s="61" t="s">
        <v>748</v>
      </c>
      <c r="C215" s="73" t="s">
        <v>1136</v>
      </c>
      <c r="D215" s="73" t="s">
        <v>1023</v>
      </c>
    </row>
    <row r="216" spans="1:4" x14ac:dyDescent="0.25">
      <c r="C216" s="73"/>
      <c r="D216" s="73"/>
    </row>
    <row r="217" spans="1:4" x14ac:dyDescent="0.25">
      <c r="C217" s="73"/>
      <c r="D217" s="73"/>
    </row>
    <row r="218" spans="1:4" x14ac:dyDescent="0.25">
      <c r="A218" t="s">
        <v>314</v>
      </c>
      <c r="B218" t="s">
        <v>310</v>
      </c>
      <c r="C218" s="73">
        <v>44927</v>
      </c>
      <c r="D218" s="73">
        <v>44562</v>
      </c>
    </row>
    <row r="219" spans="1:4" x14ac:dyDescent="0.25">
      <c r="C219" s="73" t="s">
        <v>312</v>
      </c>
      <c r="D219" s="73" t="s">
        <v>312</v>
      </c>
    </row>
    <row r="220" spans="1:4" x14ac:dyDescent="0.25">
      <c r="C220" s="73" t="s">
        <v>311</v>
      </c>
      <c r="D220" s="73" t="s">
        <v>313</v>
      </c>
    </row>
    <row r="221" spans="1:4" x14ac:dyDescent="0.25">
      <c r="A221" s="61" t="s">
        <v>524</v>
      </c>
      <c r="B221" s="61" t="s">
        <v>749</v>
      </c>
      <c r="C221" s="73" t="s">
        <v>1137</v>
      </c>
      <c r="D221" s="73" t="s">
        <v>750</v>
      </c>
    </row>
    <row r="222" spans="1:4" x14ac:dyDescent="0.25">
      <c r="A222" s="61" t="s">
        <v>525</v>
      </c>
      <c r="B222" s="61" t="s">
        <v>751</v>
      </c>
      <c r="C222" s="73" t="s">
        <v>1138</v>
      </c>
      <c r="D222" s="73" t="s">
        <v>752</v>
      </c>
    </row>
    <row r="223" spans="1:4" x14ac:dyDescent="0.25">
      <c r="A223" s="61" t="s">
        <v>526</v>
      </c>
      <c r="B223" s="61" t="s">
        <v>753</v>
      </c>
      <c r="C223" s="73" t="s">
        <v>1139</v>
      </c>
      <c r="D223" s="73" t="s">
        <v>754</v>
      </c>
    </row>
    <row r="224" spans="1:4" x14ac:dyDescent="0.25">
      <c r="A224" s="61" t="s">
        <v>527</v>
      </c>
      <c r="B224" s="61" t="s">
        <v>755</v>
      </c>
      <c r="C224" s="73" t="s">
        <v>1140</v>
      </c>
      <c r="D224" s="73" t="s">
        <v>756</v>
      </c>
    </row>
    <row r="225" spans="1:4" x14ac:dyDescent="0.25">
      <c r="A225" s="61" t="s">
        <v>528</v>
      </c>
      <c r="B225" s="61" t="s">
        <v>757</v>
      </c>
      <c r="C225" s="73" t="s">
        <v>1141</v>
      </c>
      <c r="D225" s="73" t="s">
        <v>758</v>
      </c>
    </row>
    <row r="226" spans="1:4" x14ac:dyDescent="0.25">
      <c r="A226" s="61" t="s">
        <v>529</v>
      </c>
      <c r="B226" s="61" t="s">
        <v>759</v>
      </c>
      <c r="C226" s="73" t="s">
        <v>1142</v>
      </c>
      <c r="D226" s="73" t="s">
        <v>760</v>
      </c>
    </row>
    <row r="227" spans="1:4" x14ac:dyDescent="0.25">
      <c r="A227" s="61" t="s">
        <v>530</v>
      </c>
      <c r="B227" s="61" t="s">
        <v>761</v>
      </c>
      <c r="C227" s="73" t="s">
        <v>586</v>
      </c>
      <c r="D227" s="73" t="s">
        <v>586</v>
      </c>
    </row>
    <row r="228" spans="1:4" x14ac:dyDescent="0.25">
      <c r="A228" s="61" t="s">
        <v>531</v>
      </c>
      <c r="B228" s="61" t="s">
        <v>762</v>
      </c>
      <c r="C228" s="73" t="s">
        <v>1143</v>
      </c>
      <c r="D228" s="73" t="s">
        <v>763</v>
      </c>
    </row>
    <row r="229" spans="1:4" x14ac:dyDescent="0.25">
      <c r="A229" s="61" t="s">
        <v>532</v>
      </c>
      <c r="B229" s="61" t="s">
        <v>764</v>
      </c>
      <c r="C229" s="73" t="s">
        <v>1144</v>
      </c>
      <c r="D229" s="73" t="s">
        <v>765</v>
      </c>
    </row>
    <row r="230" spans="1:4" x14ac:dyDescent="0.25">
      <c r="A230" s="61" t="s">
        <v>533</v>
      </c>
      <c r="B230" s="61" t="s">
        <v>766</v>
      </c>
      <c r="C230" s="73" t="s">
        <v>586</v>
      </c>
      <c r="D230" s="73" t="s">
        <v>586</v>
      </c>
    </row>
    <row r="231" spans="1:4" x14ac:dyDescent="0.25">
      <c r="A231" s="61" t="s">
        <v>534</v>
      </c>
      <c r="B231" s="61" t="s">
        <v>767</v>
      </c>
      <c r="C231" s="73" t="s">
        <v>1145</v>
      </c>
      <c r="D231" s="73" t="s">
        <v>768</v>
      </c>
    </row>
    <row r="232" spans="1:4" x14ac:dyDescent="0.25">
      <c r="A232" s="61" t="s">
        <v>535</v>
      </c>
      <c r="B232" s="61" t="s">
        <v>769</v>
      </c>
      <c r="C232" s="73" t="s">
        <v>1146</v>
      </c>
      <c r="D232" s="73" t="s">
        <v>770</v>
      </c>
    </row>
    <row r="233" spans="1:4" x14ac:dyDescent="0.25">
      <c r="A233" s="61" t="s">
        <v>536</v>
      </c>
      <c r="B233" s="61" t="s">
        <v>771</v>
      </c>
      <c r="C233" s="73" t="s">
        <v>1147</v>
      </c>
      <c r="D233" s="73" t="s">
        <v>772</v>
      </c>
    </row>
    <row r="234" spans="1:4" x14ac:dyDescent="0.25">
      <c r="A234" s="61" t="s">
        <v>537</v>
      </c>
      <c r="B234" s="61" t="s">
        <v>773</v>
      </c>
      <c r="C234" s="73" t="s">
        <v>1148</v>
      </c>
      <c r="D234" s="73" t="s">
        <v>774</v>
      </c>
    </row>
    <row r="235" spans="1:4" x14ac:dyDescent="0.25">
      <c r="A235" s="61" t="s">
        <v>538</v>
      </c>
      <c r="B235" s="61" t="s">
        <v>775</v>
      </c>
      <c r="C235" s="73" t="s">
        <v>1149</v>
      </c>
      <c r="D235" s="73" t="s">
        <v>776</v>
      </c>
    </row>
    <row r="236" spans="1:4" x14ac:dyDescent="0.25">
      <c r="A236" s="61" t="s">
        <v>539</v>
      </c>
      <c r="B236" s="61" t="s">
        <v>777</v>
      </c>
      <c r="C236" s="73" t="s">
        <v>1150</v>
      </c>
      <c r="D236" s="73" t="s">
        <v>778</v>
      </c>
    </row>
    <row r="237" spans="1:4" x14ac:dyDescent="0.25">
      <c r="A237" s="61" t="s">
        <v>540</v>
      </c>
      <c r="B237" s="61" t="s">
        <v>568</v>
      </c>
      <c r="C237" s="73" t="s">
        <v>1151</v>
      </c>
      <c r="D237" s="73" t="s">
        <v>779</v>
      </c>
    </row>
    <row r="238" spans="1:4" x14ac:dyDescent="0.25">
      <c r="A238" s="61" t="s">
        <v>541</v>
      </c>
      <c r="B238" s="61" t="s">
        <v>569</v>
      </c>
      <c r="C238" s="73" t="s">
        <v>1152</v>
      </c>
      <c r="D238" s="73" t="s">
        <v>780</v>
      </c>
    </row>
    <row r="239" spans="1:4" x14ac:dyDescent="0.25">
      <c r="A239" s="61" t="s">
        <v>542</v>
      </c>
      <c r="B239" s="61" t="s">
        <v>781</v>
      </c>
      <c r="C239" s="73" t="s">
        <v>1135</v>
      </c>
      <c r="D239" s="73" t="s">
        <v>782</v>
      </c>
    </row>
    <row r="240" spans="1:4" x14ac:dyDescent="0.25">
      <c r="A240" s="61" t="s">
        <v>543</v>
      </c>
      <c r="B240" s="61" t="s">
        <v>783</v>
      </c>
      <c r="C240" s="73" t="s">
        <v>586</v>
      </c>
      <c r="D240" s="73" t="s">
        <v>586</v>
      </c>
    </row>
    <row r="241" spans="1:4" x14ac:dyDescent="0.25">
      <c r="A241" s="61" t="s">
        <v>544</v>
      </c>
      <c r="B241" s="61" t="s">
        <v>784</v>
      </c>
      <c r="C241" s="73" t="s">
        <v>586</v>
      </c>
      <c r="D241" s="73" t="s">
        <v>586</v>
      </c>
    </row>
    <row r="242" spans="1:4" x14ac:dyDescent="0.25">
      <c r="A242" s="61" t="s">
        <v>545</v>
      </c>
      <c r="B242" s="61" t="s">
        <v>785</v>
      </c>
      <c r="C242" s="73" t="s">
        <v>586</v>
      </c>
      <c r="D242" s="73" t="s">
        <v>586</v>
      </c>
    </row>
    <row r="243" spans="1:4" x14ac:dyDescent="0.25">
      <c r="A243" s="61" t="s">
        <v>546</v>
      </c>
      <c r="B243" s="61" t="s">
        <v>786</v>
      </c>
      <c r="C243" s="73" t="s">
        <v>1135</v>
      </c>
      <c r="D243" s="73" t="s">
        <v>782</v>
      </c>
    </row>
    <row r="244" spans="1:4" x14ac:dyDescent="0.25">
      <c r="A244" s="61" t="s">
        <v>547</v>
      </c>
      <c r="B244" s="61" t="s">
        <v>787</v>
      </c>
      <c r="C244" s="61"/>
      <c r="D244" s="73"/>
    </row>
    <row r="245" spans="1:4" x14ac:dyDescent="0.25">
      <c r="A245" s="61" t="s">
        <v>548</v>
      </c>
      <c r="B245" s="61" t="s">
        <v>788</v>
      </c>
      <c r="C245" s="61"/>
      <c r="D245" s="73"/>
    </row>
    <row r="246" spans="1:4" x14ac:dyDescent="0.25">
      <c r="A246" s="61" t="s">
        <v>549</v>
      </c>
      <c r="B246" s="61" t="s">
        <v>577</v>
      </c>
      <c r="C246" s="27" t="s">
        <v>1153</v>
      </c>
      <c r="D246" s="80" t="s">
        <v>789</v>
      </c>
    </row>
    <row r="247" spans="1:4" x14ac:dyDescent="0.25">
      <c r="A247" s="61" t="s">
        <v>550</v>
      </c>
      <c r="B247" s="61" t="s">
        <v>790</v>
      </c>
      <c r="C247" s="27"/>
      <c r="D247" s="80"/>
    </row>
    <row r="248" spans="1:4" x14ac:dyDescent="0.25">
      <c r="A248" s="61" t="s">
        <v>551</v>
      </c>
      <c r="B248" s="61" t="s">
        <v>577</v>
      </c>
      <c r="C248" s="27" t="s">
        <v>1153</v>
      </c>
      <c r="D248" s="80" t="s">
        <v>789</v>
      </c>
    </row>
    <row r="249" spans="1:4" x14ac:dyDescent="0.25">
      <c r="C249" s="73"/>
      <c r="D249" s="73"/>
    </row>
    <row r="250" spans="1:4" x14ac:dyDescent="0.25">
      <c r="C250" s="73"/>
      <c r="D250" s="73"/>
    </row>
    <row r="251" spans="1:4" x14ac:dyDescent="0.25">
      <c r="C251" s="73"/>
      <c r="D251" s="73"/>
    </row>
    <row r="252" spans="1:4" x14ac:dyDescent="0.25">
      <c r="A252" t="s">
        <v>314</v>
      </c>
      <c r="B252" t="s">
        <v>310</v>
      </c>
      <c r="C252" s="85"/>
      <c r="D252" s="73"/>
    </row>
    <row r="253" spans="1:4" x14ac:dyDescent="0.25">
      <c r="C253" s="73"/>
      <c r="D253" s="73"/>
    </row>
    <row r="254" spans="1:4" x14ac:dyDescent="0.25">
      <c r="C254" s="73" t="s">
        <v>1083</v>
      </c>
      <c r="D254" s="73"/>
    </row>
    <row r="255" spans="1:4" x14ac:dyDescent="0.25">
      <c r="A255" s="61" t="s">
        <v>4</v>
      </c>
      <c r="B255" s="61" t="s">
        <v>791</v>
      </c>
      <c r="C255" s="73" t="s">
        <v>1154</v>
      </c>
      <c r="D255" s="73"/>
    </row>
    <row r="256" spans="1:4" x14ac:dyDescent="0.25">
      <c r="A256" s="61" t="s">
        <v>5</v>
      </c>
      <c r="B256" s="61" t="s">
        <v>792</v>
      </c>
      <c r="C256" s="73" t="s">
        <v>1155</v>
      </c>
      <c r="D256" s="73"/>
    </row>
    <row r="257" spans="1:4" x14ac:dyDescent="0.25">
      <c r="A257" s="61" t="s">
        <v>6</v>
      </c>
      <c r="B257" s="61" t="s">
        <v>793</v>
      </c>
      <c r="C257" s="73" t="s">
        <v>1149</v>
      </c>
      <c r="D257" s="73"/>
    </row>
    <row r="258" spans="1:4" x14ac:dyDescent="0.25">
      <c r="A258" s="61" t="s">
        <v>7</v>
      </c>
      <c r="B258" s="61" t="s">
        <v>794</v>
      </c>
      <c r="C258" s="73" t="s">
        <v>1156</v>
      </c>
      <c r="D258" s="73"/>
    </row>
    <row r="259" spans="1:4" x14ac:dyDescent="0.25">
      <c r="A259" s="61" t="s">
        <v>8</v>
      </c>
      <c r="B259" s="61" t="s">
        <v>795</v>
      </c>
      <c r="C259" s="73" t="s">
        <v>1157</v>
      </c>
      <c r="D259" s="73"/>
    </row>
    <row r="260" spans="1:4" x14ac:dyDescent="0.25">
      <c r="A260" s="61" t="s">
        <v>9</v>
      </c>
      <c r="B260" s="61" t="s">
        <v>796</v>
      </c>
      <c r="C260" s="73" t="s">
        <v>1158</v>
      </c>
      <c r="D260" s="73"/>
    </row>
    <row r="261" spans="1:4" x14ac:dyDescent="0.25">
      <c r="A261" s="61" t="s">
        <v>10</v>
      </c>
      <c r="B261" s="61" t="s">
        <v>797</v>
      </c>
      <c r="C261" s="73" t="s">
        <v>1159</v>
      </c>
      <c r="D261" s="73"/>
    </row>
    <row r="262" spans="1:4" x14ac:dyDescent="0.25">
      <c r="A262" s="61" t="s">
        <v>11</v>
      </c>
      <c r="B262" s="61" t="s">
        <v>798</v>
      </c>
      <c r="C262" s="73" t="s">
        <v>1160</v>
      </c>
      <c r="D262" s="73"/>
    </row>
    <row r="263" spans="1:4" x14ac:dyDescent="0.25">
      <c r="A263" s="61" t="s">
        <v>12</v>
      </c>
      <c r="B263" s="61" t="s">
        <v>799</v>
      </c>
      <c r="C263" s="73" t="s">
        <v>1161</v>
      </c>
      <c r="D263" s="73"/>
    </row>
    <row r="264" spans="1:4" x14ac:dyDescent="0.25">
      <c r="A264" s="61" t="s">
        <v>13</v>
      </c>
      <c r="B264" s="61" t="s">
        <v>800</v>
      </c>
      <c r="C264" s="73" t="s">
        <v>1162</v>
      </c>
      <c r="D264" s="73"/>
    </row>
    <row r="265" spans="1:4" x14ac:dyDescent="0.25">
      <c r="A265" s="61" t="s">
        <v>14</v>
      </c>
      <c r="B265" s="61" t="s">
        <v>801</v>
      </c>
      <c r="C265" s="73" t="s">
        <v>586</v>
      </c>
      <c r="D265" s="73"/>
    </row>
    <row r="266" spans="1:4" x14ac:dyDescent="0.25">
      <c r="A266" s="61" t="s">
        <v>15</v>
      </c>
      <c r="B266" s="61" t="s">
        <v>802</v>
      </c>
      <c r="C266" s="73" t="s">
        <v>1163</v>
      </c>
      <c r="D266" s="73"/>
    </row>
    <row r="267" spans="1:4" x14ac:dyDescent="0.25">
      <c r="A267" s="61" t="s">
        <v>16</v>
      </c>
      <c r="B267" s="61" t="s">
        <v>803</v>
      </c>
      <c r="C267" s="73" t="s">
        <v>586</v>
      </c>
      <c r="D267" s="73"/>
    </row>
    <row r="268" spans="1:4" x14ac:dyDescent="0.25">
      <c r="A268" s="61" t="s">
        <v>17</v>
      </c>
      <c r="B268" s="61" t="s">
        <v>804</v>
      </c>
      <c r="C268" s="73" t="s">
        <v>1164</v>
      </c>
      <c r="D268" s="73"/>
    </row>
    <row r="269" spans="1:4" x14ac:dyDescent="0.25">
      <c r="A269" s="61" t="s">
        <v>18</v>
      </c>
      <c r="B269" s="61" t="s">
        <v>1165</v>
      </c>
      <c r="C269" s="73" t="s">
        <v>1166</v>
      </c>
      <c r="D269" s="73"/>
    </row>
    <row r="270" spans="1:4" x14ac:dyDescent="0.25">
      <c r="A270" s="61" t="s">
        <v>305</v>
      </c>
      <c r="B270" s="61" t="s">
        <v>805</v>
      </c>
      <c r="C270" s="73" t="s">
        <v>1167</v>
      </c>
      <c r="D270" s="73"/>
    </row>
    <row r="271" spans="1:4" x14ac:dyDescent="0.25">
      <c r="A271" s="61" t="s">
        <v>1030</v>
      </c>
      <c r="B271" s="61" t="s">
        <v>1168</v>
      </c>
      <c r="C271" s="73" t="s">
        <v>1169</v>
      </c>
      <c r="D271" s="73"/>
    </row>
    <row r="272" spans="1:4" x14ac:dyDescent="0.25">
      <c r="A272" s="61" t="s">
        <v>19</v>
      </c>
      <c r="B272" s="61" t="s">
        <v>806</v>
      </c>
      <c r="C272" s="73" t="s">
        <v>1170</v>
      </c>
      <c r="D272" s="73"/>
    </row>
    <row r="273" spans="1:4" x14ac:dyDescent="0.25">
      <c r="A273" s="61" t="s">
        <v>20</v>
      </c>
      <c r="B273" s="61" t="s">
        <v>807</v>
      </c>
      <c r="C273" s="73" t="s">
        <v>1171</v>
      </c>
      <c r="D273" s="73"/>
    </row>
    <row r="274" spans="1:4" x14ac:dyDescent="0.25">
      <c r="A274" s="61" t="s">
        <v>21</v>
      </c>
      <c r="B274" s="61" t="s">
        <v>598</v>
      </c>
      <c r="C274" s="73" t="s">
        <v>1172</v>
      </c>
      <c r="D274" s="73"/>
    </row>
    <row r="275" spans="1:4" x14ac:dyDescent="0.25">
      <c r="A275" s="61" t="s">
        <v>22</v>
      </c>
      <c r="B275" s="61" t="s">
        <v>808</v>
      </c>
      <c r="C275" s="73" t="s">
        <v>1173</v>
      </c>
      <c r="D275" s="73"/>
    </row>
    <row r="276" spans="1:4" x14ac:dyDescent="0.25">
      <c r="A276" s="61" t="s">
        <v>23</v>
      </c>
      <c r="B276" s="61" t="s">
        <v>809</v>
      </c>
      <c r="C276" s="73" t="s">
        <v>1174</v>
      </c>
      <c r="D276" s="73"/>
    </row>
    <row r="277" spans="1:4" x14ac:dyDescent="0.25">
      <c r="A277" s="61" t="s">
        <v>24</v>
      </c>
      <c r="B277" s="61" t="s">
        <v>810</v>
      </c>
      <c r="C277" s="73" t="s">
        <v>1175</v>
      </c>
      <c r="D277" s="73"/>
    </row>
    <row r="278" spans="1:4" x14ac:dyDescent="0.25">
      <c r="A278" s="61" t="s">
        <v>25</v>
      </c>
      <c r="B278" s="61" t="s">
        <v>811</v>
      </c>
      <c r="C278" s="73" t="s">
        <v>1176</v>
      </c>
      <c r="D278" s="73"/>
    </row>
    <row r="279" spans="1:4" x14ac:dyDescent="0.25">
      <c r="A279" s="61" t="s">
        <v>26</v>
      </c>
      <c r="B279" s="61" t="s">
        <v>812</v>
      </c>
      <c r="C279" s="73" t="s">
        <v>1177</v>
      </c>
      <c r="D279" s="73"/>
    </row>
    <row r="280" spans="1:4" x14ac:dyDescent="0.25">
      <c r="A280" s="61" t="s">
        <v>27</v>
      </c>
      <c r="B280" s="61" t="s">
        <v>813</v>
      </c>
      <c r="C280" s="73" t="s">
        <v>1178</v>
      </c>
      <c r="D280" s="73"/>
    </row>
    <row r="281" spans="1:4" x14ac:dyDescent="0.25">
      <c r="A281" s="61" t="s">
        <v>28</v>
      </c>
      <c r="B281" s="61" t="s">
        <v>607</v>
      </c>
      <c r="C281" s="73" t="s">
        <v>586</v>
      </c>
      <c r="D281" s="73"/>
    </row>
    <row r="282" spans="1:4" x14ac:dyDescent="0.25">
      <c r="A282" s="61" t="s">
        <v>29</v>
      </c>
      <c r="B282" s="61" t="s">
        <v>814</v>
      </c>
      <c r="C282" s="73" t="s">
        <v>1179</v>
      </c>
      <c r="D282" s="73"/>
    </row>
    <row r="283" spans="1:4" s="14" customFormat="1" x14ac:dyDescent="0.25">
      <c r="A283" s="61" t="s">
        <v>30</v>
      </c>
      <c r="B283" s="61" t="s">
        <v>815</v>
      </c>
      <c r="C283" s="73" t="s">
        <v>1179</v>
      </c>
      <c r="D283" s="73"/>
    </row>
    <row r="284" spans="1:4" s="14" customFormat="1" x14ac:dyDescent="0.25">
      <c r="A284" s="61" t="s">
        <v>31</v>
      </c>
      <c r="B284" s="61" t="s">
        <v>816</v>
      </c>
      <c r="C284" s="73" t="s">
        <v>1180</v>
      </c>
      <c r="D284" s="73"/>
    </row>
    <row r="285" spans="1:4" s="14" customFormat="1" x14ac:dyDescent="0.25">
      <c r="A285" s="61" t="s">
        <v>32</v>
      </c>
      <c r="B285" s="61" t="s">
        <v>817</v>
      </c>
      <c r="C285" s="73" t="s">
        <v>1181</v>
      </c>
      <c r="D285" s="73"/>
    </row>
    <row r="286" spans="1:4" x14ac:dyDescent="0.25">
      <c r="A286" s="61" t="s">
        <v>33</v>
      </c>
      <c r="B286" s="61" t="s">
        <v>818</v>
      </c>
      <c r="C286" s="73" t="s">
        <v>586</v>
      </c>
      <c r="D286" s="73"/>
    </row>
    <row r="287" spans="1:4" x14ac:dyDescent="0.25">
      <c r="A287" s="61" t="s">
        <v>34</v>
      </c>
      <c r="B287" s="61" t="s">
        <v>819</v>
      </c>
      <c r="C287" s="73" t="s">
        <v>586</v>
      </c>
      <c r="D287" s="73"/>
    </row>
    <row r="288" spans="1:4" x14ac:dyDescent="0.25">
      <c r="A288" s="61" t="s">
        <v>35</v>
      </c>
      <c r="B288" s="61" t="s">
        <v>820</v>
      </c>
      <c r="C288" s="73" t="s">
        <v>586</v>
      </c>
      <c r="D288" s="73"/>
    </row>
    <row r="289" spans="1:4" x14ac:dyDescent="0.25">
      <c r="A289" s="61" t="s">
        <v>36</v>
      </c>
      <c r="B289" s="61" t="s">
        <v>821</v>
      </c>
      <c r="C289" s="73" t="s">
        <v>1182</v>
      </c>
      <c r="D289" s="73"/>
    </row>
    <row r="290" spans="1:4" x14ac:dyDescent="0.25">
      <c r="A290" s="61" t="s">
        <v>37</v>
      </c>
      <c r="B290" s="61" t="s">
        <v>822</v>
      </c>
      <c r="C290" s="73" t="s">
        <v>1183</v>
      </c>
      <c r="D290" s="73"/>
    </row>
    <row r="291" spans="1:4" x14ac:dyDescent="0.25">
      <c r="A291" s="61" t="s">
        <v>42</v>
      </c>
      <c r="B291" s="61" t="s">
        <v>823</v>
      </c>
      <c r="C291" s="73" t="s">
        <v>586</v>
      </c>
      <c r="D291" s="73"/>
    </row>
    <row r="292" spans="1:4" x14ac:dyDescent="0.25">
      <c r="A292" s="61" t="s">
        <v>38</v>
      </c>
      <c r="B292" s="61" t="s">
        <v>824</v>
      </c>
      <c r="C292" s="73" t="s">
        <v>586</v>
      </c>
      <c r="D292" s="73"/>
    </row>
    <row r="293" spans="1:4" x14ac:dyDescent="0.25">
      <c r="A293" s="61" t="s">
        <v>39</v>
      </c>
      <c r="B293" s="61" t="s">
        <v>825</v>
      </c>
      <c r="C293" s="73" t="s">
        <v>1184</v>
      </c>
      <c r="D293" s="73"/>
    </row>
    <row r="294" spans="1:4" x14ac:dyDescent="0.25">
      <c r="A294" s="61" t="s">
        <v>40</v>
      </c>
      <c r="B294" s="61" t="s">
        <v>826</v>
      </c>
      <c r="C294" s="73" t="s">
        <v>941</v>
      </c>
      <c r="D294" s="73"/>
    </row>
    <row r="295" spans="1:4" x14ac:dyDescent="0.25">
      <c r="A295" s="61" t="s">
        <v>41</v>
      </c>
      <c r="B295" s="61" t="s">
        <v>827</v>
      </c>
      <c r="C295" s="73" t="s">
        <v>1054</v>
      </c>
      <c r="D295" s="73"/>
    </row>
    <row r="296" spans="1:4" x14ac:dyDescent="0.25">
      <c r="A296" s="61"/>
      <c r="B296" s="61"/>
      <c r="C296" s="73"/>
      <c r="D296" s="73"/>
    </row>
    <row r="297" spans="1:4" x14ac:dyDescent="0.25">
      <c r="A297" s="61"/>
      <c r="B297" s="61"/>
      <c r="C297" s="73"/>
      <c r="D297" s="73"/>
    </row>
    <row r="298" spans="1:4" x14ac:dyDescent="0.25">
      <c r="C298" s="73"/>
      <c r="D298" s="73"/>
    </row>
    <row r="299" spans="1:4" x14ac:dyDescent="0.25">
      <c r="C299" s="73"/>
      <c r="D299" s="73"/>
    </row>
    <row r="300" spans="1:4" x14ac:dyDescent="0.25">
      <c r="C300" s="73"/>
      <c r="D300" s="73"/>
    </row>
    <row r="301" spans="1:4" x14ac:dyDescent="0.25">
      <c r="A301" t="s">
        <v>314</v>
      </c>
      <c r="B301" t="s">
        <v>310</v>
      </c>
      <c r="C301" s="73">
        <v>44927</v>
      </c>
      <c r="D301" s="73">
        <v>44562</v>
      </c>
    </row>
    <row r="302" spans="1:4" x14ac:dyDescent="0.25">
      <c r="C302" s="73" t="s">
        <v>312</v>
      </c>
      <c r="D302" s="73" t="s">
        <v>312</v>
      </c>
    </row>
    <row r="303" spans="1:4" x14ac:dyDescent="0.25">
      <c r="C303" s="73" t="s">
        <v>1083</v>
      </c>
      <c r="D303" s="73" t="s">
        <v>313</v>
      </c>
    </row>
    <row r="304" spans="1:4" x14ac:dyDescent="0.25">
      <c r="A304" s="61" t="s">
        <v>43</v>
      </c>
      <c r="B304" s="61" t="s">
        <v>829</v>
      </c>
      <c r="C304" s="73" t="s">
        <v>1185</v>
      </c>
      <c r="D304" s="73" t="s">
        <v>830</v>
      </c>
    </row>
    <row r="305" spans="1:4" x14ac:dyDescent="0.25">
      <c r="A305" s="61" t="s">
        <v>44</v>
      </c>
      <c r="B305" s="61" t="s">
        <v>831</v>
      </c>
      <c r="C305" s="73" t="s">
        <v>1186</v>
      </c>
      <c r="D305" s="73" t="s">
        <v>832</v>
      </c>
    </row>
    <row r="306" spans="1:4" x14ac:dyDescent="0.25">
      <c r="A306" s="61" t="s">
        <v>45</v>
      </c>
      <c r="B306" s="61" t="s">
        <v>833</v>
      </c>
      <c r="C306" s="73" t="s">
        <v>1187</v>
      </c>
      <c r="D306" s="73" t="s">
        <v>834</v>
      </c>
    </row>
    <row r="307" spans="1:4" x14ac:dyDescent="0.25">
      <c r="A307" s="61" t="s">
        <v>46</v>
      </c>
      <c r="B307" s="61" t="s">
        <v>835</v>
      </c>
      <c r="C307" s="73" t="s">
        <v>1188</v>
      </c>
      <c r="D307" s="73" t="s">
        <v>836</v>
      </c>
    </row>
    <row r="308" spans="1:4" x14ac:dyDescent="0.25">
      <c r="A308" s="61" t="s">
        <v>47</v>
      </c>
      <c r="B308" s="61" t="s">
        <v>837</v>
      </c>
      <c r="C308" s="73" t="s">
        <v>1189</v>
      </c>
      <c r="D308" s="73" t="s">
        <v>838</v>
      </c>
    </row>
    <row r="309" spans="1:4" x14ac:dyDescent="0.25">
      <c r="A309" s="61" t="s">
        <v>48</v>
      </c>
      <c r="B309" s="61" t="s">
        <v>839</v>
      </c>
      <c r="C309" s="73" t="s">
        <v>1190</v>
      </c>
      <c r="D309" s="73" t="s">
        <v>840</v>
      </c>
    </row>
    <row r="310" spans="1:4" x14ac:dyDescent="0.25">
      <c r="A310" s="61" t="s">
        <v>49</v>
      </c>
      <c r="B310" s="61" t="s">
        <v>841</v>
      </c>
      <c r="C310" s="73" t="s">
        <v>1191</v>
      </c>
      <c r="D310" s="73" t="s">
        <v>842</v>
      </c>
    </row>
    <row r="311" spans="1:4" x14ac:dyDescent="0.25">
      <c r="A311" s="61" t="s">
        <v>50</v>
      </c>
      <c r="B311" s="61" t="s">
        <v>843</v>
      </c>
      <c r="C311" s="73" t="s">
        <v>1192</v>
      </c>
      <c r="D311" s="73" t="s">
        <v>844</v>
      </c>
    </row>
    <row r="312" spans="1:4" x14ac:dyDescent="0.25">
      <c r="A312" s="61" t="s">
        <v>51</v>
      </c>
      <c r="B312" s="61" t="s">
        <v>845</v>
      </c>
      <c r="C312" s="73" t="s">
        <v>1193</v>
      </c>
      <c r="D312" s="73" t="s">
        <v>846</v>
      </c>
    </row>
    <row r="313" spans="1:4" x14ac:dyDescent="0.25">
      <c r="A313" s="61" t="s">
        <v>52</v>
      </c>
      <c r="B313" s="61" t="s">
        <v>847</v>
      </c>
      <c r="C313" s="73" t="s">
        <v>1194</v>
      </c>
      <c r="D313" s="73" t="s">
        <v>848</v>
      </c>
    </row>
    <row r="314" spans="1:4" x14ac:dyDescent="0.25">
      <c r="A314" s="61" t="s">
        <v>53</v>
      </c>
      <c r="B314" s="61" t="s">
        <v>849</v>
      </c>
      <c r="C314" s="73" t="s">
        <v>1195</v>
      </c>
      <c r="D314" s="73" t="s">
        <v>850</v>
      </c>
    </row>
    <row r="315" spans="1:4" x14ac:dyDescent="0.25">
      <c r="A315" s="61" t="s">
        <v>54</v>
      </c>
      <c r="B315" s="61" t="s">
        <v>851</v>
      </c>
      <c r="C315" s="73" t="s">
        <v>586</v>
      </c>
      <c r="D315" s="73" t="s">
        <v>586</v>
      </c>
    </row>
    <row r="316" spans="1:4" x14ac:dyDescent="0.25">
      <c r="A316" s="61" t="s">
        <v>55</v>
      </c>
      <c r="B316" s="61" t="s">
        <v>607</v>
      </c>
      <c r="C316" s="73" t="s">
        <v>1196</v>
      </c>
      <c r="D316" s="73" t="s">
        <v>852</v>
      </c>
    </row>
    <row r="317" spans="1:4" x14ac:dyDescent="0.25">
      <c r="A317" s="61" t="s">
        <v>56</v>
      </c>
      <c r="B317" s="61" t="s">
        <v>853</v>
      </c>
      <c r="C317" s="73" t="s">
        <v>1196</v>
      </c>
      <c r="D317" s="73" t="s">
        <v>852</v>
      </c>
    </row>
    <row r="318" spans="1:4" x14ac:dyDescent="0.25">
      <c r="A318" s="61" t="s">
        <v>57</v>
      </c>
      <c r="B318" s="61" t="s">
        <v>854</v>
      </c>
      <c r="C318" s="73" t="s">
        <v>1197</v>
      </c>
      <c r="D318" s="73" t="s">
        <v>855</v>
      </c>
    </row>
    <row r="319" spans="1:4" x14ac:dyDescent="0.25">
      <c r="A319" s="61" t="s">
        <v>58</v>
      </c>
      <c r="B319" s="61" t="s">
        <v>856</v>
      </c>
      <c r="C319" s="73" t="s">
        <v>1198</v>
      </c>
      <c r="D319" s="73" t="s">
        <v>857</v>
      </c>
    </row>
    <row r="320" spans="1:4" x14ac:dyDescent="0.25">
      <c r="A320" s="61" t="s">
        <v>59</v>
      </c>
      <c r="B320" s="61" t="s">
        <v>858</v>
      </c>
      <c r="C320" s="73" t="s">
        <v>1198</v>
      </c>
      <c r="D320" s="73" t="s">
        <v>857</v>
      </c>
    </row>
    <row r="321" spans="1:4" x14ac:dyDescent="0.25">
      <c r="A321" s="61" t="s">
        <v>60</v>
      </c>
      <c r="B321" s="61" t="s">
        <v>859</v>
      </c>
      <c r="C321" s="73" t="s">
        <v>586</v>
      </c>
      <c r="D321" s="73" t="s">
        <v>586</v>
      </c>
    </row>
    <row r="322" spans="1:4" x14ac:dyDescent="0.25">
      <c r="A322" s="61" t="s">
        <v>61</v>
      </c>
      <c r="B322" s="61" t="s">
        <v>860</v>
      </c>
      <c r="C322" s="73" t="s">
        <v>1199</v>
      </c>
      <c r="D322" s="73" t="s">
        <v>861</v>
      </c>
    </row>
    <row r="323" spans="1:4" x14ac:dyDescent="0.25">
      <c r="A323" s="61" t="s">
        <v>62</v>
      </c>
      <c r="B323" s="61" t="s">
        <v>862</v>
      </c>
      <c r="C323" s="73" t="s">
        <v>1147</v>
      </c>
      <c r="D323" s="73" t="s">
        <v>863</v>
      </c>
    </row>
    <row r="324" spans="1:4" x14ac:dyDescent="0.25">
      <c r="A324" s="61" t="s">
        <v>63</v>
      </c>
      <c r="B324" s="61" t="s">
        <v>766</v>
      </c>
      <c r="C324" s="73" t="s">
        <v>586</v>
      </c>
      <c r="D324" s="73" t="s">
        <v>586</v>
      </c>
    </row>
    <row r="325" spans="1:4" x14ac:dyDescent="0.25">
      <c r="A325" s="61" t="s">
        <v>64</v>
      </c>
      <c r="B325" s="61" t="s">
        <v>771</v>
      </c>
      <c r="C325" s="73" t="s">
        <v>1147</v>
      </c>
      <c r="D325" s="73" t="s">
        <v>863</v>
      </c>
    </row>
    <row r="326" spans="1:4" x14ac:dyDescent="0.25">
      <c r="A326" s="61" t="s">
        <v>65</v>
      </c>
      <c r="B326" s="61" t="s">
        <v>607</v>
      </c>
      <c r="C326" s="73" t="s">
        <v>586</v>
      </c>
      <c r="D326" s="73" t="s">
        <v>586</v>
      </c>
    </row>
    <row r="327" spans="1:4" x14ac:dyDescent="0.25">
      <c r="A327" s="61" t="s">
        <v>66</v>
      </c>
      <c r="B327" s="61" t="s">
        <v>864</v>
      </c>
      <c r="C327" s="73" t="s">
        <v>1200</v>
      </c>
      <c r="D327" s="73" t="s">
        <v>865</v>
      </c>
    </row>
    <row r="328" spans="1:4" x14ac:dyDescent="0.25">
      <c r="A328" s="61" t="s">
        <v>67</v>
      </c>
      <c r="B328" s="61" t="s">
        <v>866</v>
      </c>
      <c r="C328" s="73" t="s">
        <v>1200</v>
      </c>
      <c r="D328" s="73" t="s">
        <v>865</v>
      </c>
    </row>
    <row r="329" spans="1:4" x14ac:dyDescent="0.25">
      <c r="A329" s="61" t="s">
        <v>68</v>
      </c>
      <c r="B329" s="61" t="s">
        <v>867</v>
      </c>
      <c r="C329" s="73" t="s">
        <v>1201</v>
      </c>
      <c r="D329" s="73" t="s">
        <v>868</v>
      </c>
    </row>
    <row r="330" spans="1:4" x14ac:dyDescent="0.25">
      <c r="A330" s="61" t="s">
        <v>69</v>
      </c>
      <c r="B330" s="61" t="s">
        <v>869</v>
      </c>
      <c r="C330" s="73" t="s">
        <v>1202</v>
      </c>
      <c r="D330" s="73" t="s">
        <v>870</v>
      </c>
    </row>
    <row r="331" spans="1:4" x14ac:dyDescent="0.25">
      <c r="A331" s="61" t="s">
        <v>70</v>
      </c>
      <c r="B331" s="61" t="s">
        <v>871</v>
      </c>
      <c r="C331" s="73" t="s">
        <v>1203</v>
      </c>
      <c r="D331" s="73" t="s">
        <v>872</v>
      </c>
    </row>
    <row r="332" spans="1:4" x14ac:dyDescent="0.25">
      <c r="A332" s="61" t="s">
        <v>71</v>
      </c>
      <c r="B332" s="61" t="s">
        <v>873</v>
      </c>
      <c r="C332" s="73" t="s">
        <v>1204</v>
      </c>
      <c r="D332" s="73" t="s">
        <v>874</v>
      </c>
    </row>
    <row r="333" spans="1:4" x14ac:dyDescent="0.25">
      <c r="A333" s="61" t="s">
        <v>72</v>
      </c>
      <c r="B333" s="61" t="s">
        <v>607</v>
      </c>
      <c r="C333" s="73" t="s">
        <v>586</v>
      </c>
      <c r="D333" s="73" t="s">
        <v>586</v>
      </c>
    </row>
    <row r="334" spans="1:4" x14ac:dyDescent="0.25">
      <c r="A334" s="61" t="s">
        <v>73</v>
      </c>
      <c r="B334" s="61" t="s">
        <v>875</v>
      </c>
      <c r="C334" s="73" t="s">
        <v>1205</v>
      </c>
      <c r="D334" s="73" t="s">
        <v>876</v>
      </c>
    </row>
    <row r="335" spans="1:4" x14ac:dyDescent="0.25">
      <c r="A335" s="61" t="s">
        <v>74</v>
      </c>
      <c r="B335" s="61" t="s">
        <v>877</v>
      </c>
      <c r="C335" s="73" t="s">
        <v>1206</v>
      </c>
      <c r="D335" s="73" t="s">
        <v>878</v>
      </c>
    </row>
    <row r="336" spans="1:4" x14ac:dyDescent="0.25">
      <c r="A336" s="61" t="s">
        <v>75</v>
      </c>
      <c r="B336" s="61" t="s">
        <v>879</v>
      </c>
      <c r="C336" s="73" t="s">
        <v>1207</v>
      </c>
      <c r="D336" s="73" t="s">
        <v>880</v>
      </c>
    </row>
    <row r="337" spans="1:4" x14ac:dyDescent="0.25">
      <c r="A337" s="61" t="s">
        <v>76</v>
      </c>
      <c r="B337" s="61" t="s">
        <v>881</v>
      </c>
      <c r="C337" s="73" t="s">
        <v>1208</v>
      </c>
      <c r="D337" s="73" t="s">
        <v>882</v>
      </c>
    </row>
    <row r="338" spans="1:4" x14ac:dyDescent="0.25">
      <c r="A338" s="61" t="s">
        <v>77</v>
      </c>
      <c r="B338" s="61" t="s">
        <v>883</v>
      </c>
      <c r="C338" s="73" t="s">
        <v>1209</v>
      </c>
      <c r="D338" s="73" t="s">
        <v>884</v>
      </c>
    </row>
    <row r="339" spans="1:4" x14ac:dyDescent="0.25">
      <c r="A339" s="61" t="s">
        <v>78</v>
      </c>
      <c r="B339" s="61" t="s">
        <v>885</v>
      </c>
      <c r="C339" s="73" t="s">
        <v>1210</v>
      </c>
      <c r="D339" s="73" t="s">
        <v>886</v>
      </c>
    </row>
    <row r="340" spans="1:4" x14ac:dyDescent="0.25">
      <c r="A340" s="61" t="s">
        <v>79</v>
      </c>
      <c r="B340" s="61" t="s">
        <v>887</v>
      </c>
      <c r="C340" s="73" t="s">
        <v>1211</v>
      </c>
      <c r="D340" s="73" t="s">
        <v>888</v>
      </c>
    </row>
    <row r="341" spans="1:4" x14ac:dyDescent="0.25">
      <c r="A341" s="61" t="s">
        <v>80</v>
      </c>
      <c r="B341" s="61" t="s">
        <v>859</v>
      </c>
      <c r="C341" s="73" t="s">
        <v>1212</v>
      </c>
      <c r="D341" s="73" t="s">
        <v>889</v>
      </c>
    </row>
    <row r="342" spans="1:4" x14ac:dyDescent="0.25">
      <c r="A342" s="61" t="s">
        <v>81</v>
      </c>
      <c r="B342" s="61" t="s">
        <v>890</v>
      </c>
      <c r="C342" s="73" t="s">
        <v>1135</v>
      </c>
      <c r="D342" s="73" t="s">
        <v>782</v>
      </c>
    </row>
    <row r="343" spans="1:4" x14ac:dyDescent="0.25">
      <c r="A343" s="61" t="s">
        <v>82</v>
      </c>
      <c r="B343" s="61" t="s">
        <v>891</v>
      </c>
      <c r="C343" s="73" t="s">
        <v>586</v>
      </c>
      <c r="D343" s="73" t="s">
        <v>586</v>
      </c>
    </row>
    <row r="344" spans="1:4" x14ac:dyDescent="0.25">
      <c r="A344" s="61" t="s">
        <v>83</v>
      </c>
      <c r="B344" s="61" t="s">
        <v>892</v>
      </c>
      <c r="C344" s="73" t="s">
        <v>586</v>
      </c>
      <c r="D344" s="73" t="s">
        <v>586</v>
      </c>
    </row>
    <row r="345" spans="1:4" x14ac:dyDescent="0.25">
      <c r="A345" s="61" t="s">
        <v>84</v>
      </c>
      <c r="B345" s="61" t="s">
        <v>893</v>
      </c>
      <c r="C345" s="73" t="s">
        <v>1135</v>
      </c>
      <c r="D345" s="73" t="s">
        <v>782</v>
      </c>
    </row>
    <row r="346" spans="1:4" x14ac:dyDescent="0.25">
      <c r="A346" s="61" t="s">
        <v>85</v>
      </c>
      <c r="B346" s="61" t="s">
        <v>607</v>
      </c>
      <c r="C346" s="73" t="s">
        <v>586</v>
      </c>
      <c r="D346" s="73" t="s">
        <v>586</v>
      </c>
    </row>
  </sheetData>
  <pageMargins left="0.511811024" right="0.511811024" top="0.78740157499999996" bottom="0.78740157499999996" header="0.31496062000000002" footer="0.31496062000000002"/>
  <ignoredErrors>
    <ignoredError sqref="D221:D248 D304:D346 C2:D71 C75:D215 C221:C248 C255:C295 C304:C34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5493-D5A6-4627-8071-5E6565357132}">
  <sheetPr>
    <tabColor rgb="FF00B0F0"/>
  </sheetPr>
  <dimension ref="A1:G335"/>
  <sheetViews>
    <sheetView topLeftCell="A316" workbookViewId="0">
      <selection activeCell="B264" sqref="B264"/>
    </sheetView>
  </sheetViews>
  <sheetFormatPr defaultRowHeight="15" x14ac:dyDescent="0.25"/>
  <cols>
    <col min="1" max="1" width="25.140625" customWidth="1"/>
    <col min="2" max="2" width="81.5703125" bestFit="1" customWidth="1"/>
    <col min="3" max="3" width="20.140625" bestFit="1" customWidth="1"/>
    <col min="4" max="4" width="22.28515625" bestFit="1" customWidth="1"/>
    <col min="5" max="5" width="31.5703125" bestFit="1" customWidth="1"/>
    <col min="6" max="6" width="33" bestFit="1" customWidth="1"/>
  </cols>
  <sheetData>
    <row r="1" spans="1:5" x14ac:dyDescent="0.25">
      <c r="A1" s="61" t="s">
        <v>579</v>
      </c>
      <c r="B1" s="61" t="s">
        <v>580</v>
      </c>
      <c r="C1" s="73" t="s">
        <v>1213</v>
      </c>
      <c r="D1" s="73" t="s">
        <v>939</v>
      </c>
      <c r="E1" s="61" t="s">
        <v>899</v>
      </c>
    </row>
    <row r="2" spans="1:5" x14ac:dyDescent="0.25">
      <c r="A2" s="61" t="s">
        <v>315</v>
      </c>
      <c r="B2" s="61" t="s">
        <v>581</v>
      </c>
      <c r="C2" s="73" t="s">
        <v>1214</v>
      </c>
      <c r="D2" s="73" t="s">
        <v>940</v>
      </c>
      <c r="E2" s="61" t="s">
        <v>899</v>
      </c>
    </row>
    <row r="3" spans="1:5" x14ac:dyDescent="0.25">
      <c r="A3" s="61" t="s">
        <v>316</v>
      </c>
      <c r="B3" s="61" t="s">
        <v>582</v>
      </c>
      <c r="C3" s="73" t="s">
        <v>1215</v>
      </c>
      <c r="D3" s="73" t="s">
        <v>941</v>
      </c>
      <c r="E3" s="61" t="s">
        <v>899</v>
      </c>
    </row>
    <row r="4" spans="1:5" x14ac:dyDescent="0.25">
      <c r="A4" s="61" t="s">
        <v>317</v>
      </c>
      <c r="B4" s="61" t="s">
        <v>583</v>
      </c>
      <c r="C4" s="73" t="s">
        <v>1216</v>
      </c>
      <c r="D4" s="73" t="s">
        <v>942</v>
      </c>
      <c r="E4" s="61" t="s">
        <v>899</v>
      </c>
    </row>
    <row r="5" spans="1:5" x14ac:dyDescent="0.25">
      <c r="A5" s="61" t="s">
        <v>318</v>
      </c>
      <c r="B5" s="61" t="s">
        <v>584</v>
      </c>
      <c r="C5" s="73" t="s">
        <v>1217</v>
      </c>
      <c r="D5" s="73" t="s">
        <v>943</v>
      </c>
      <c r="E5" s="61" t="s">
        <v>899</v>
      </c>
    </row>
    <row r="6" spans="1:5" x14ac:dyDescent="0.25">
      <c r="A6" s="61" t="s">
        <v>319</v>
      </c>
      <c r="B6" s="61" t="s">
        <v>585</v>
      </c>
      <c r="C6" s="73" t="s">
        <v>586</v>
      </c>
      <c r="D6" s="73" t="s">
        <v>586</v>
      </c>
      <c r="E6" s="61" t="s">
        <v>899</v>
      </c>
    </row>
    <row r="7" spans="1:5" x14ac:dyDescent="0.25">
      <c r="A7" s="61" t="s">
        <v>320</v>
      </c>
      <c r="B7" s="61" t="s">
        <v>587</v>
      </c>
      <c r="C7" s="73" t="s">
        <v>586</v>
      </c>
      <c r="D7" s="73" t="s">
        <v>586</v>
      </c>
      <c r="E7" s="61" t="s">
        <v>899</v>
      </c>
    </row>
    <row r="8" spans="1:5" x14ac:dyDescent="0.25">
      <c r="A8" s="61" t="s">
        <v>321</v>
      </c>
      <c r="B8" s="61" t="s">
        <v>588</v>
      </c>
      <c r="C8" s="73" t="s">
        <v>586</v>
      </c>
      <c r="D8" s="73" t="s">
        <v>586</v>
      </c>
      <c r="E8" s="61" t="s">
        <v>899</v>
      </c>
    </row>
    <row r="9" spans="1:5" x14ac:dyDescent="0.25">
      <c r="A9" s="61" t="s">
        <v>322</v>
      </c>
      <c r="B9" s="61" t="s">
        <v>589</v>
      </c>
      <c r="C9" s="73" t="s">
        <v>586</v>
      </c>
      <c r="D9" s="73" t="s">
        <v>586</v>
      </c>
      <c r="E9" s="61" t="s">
        <v>899</v>
      </c>
    </row>
    <row r="10" spans="1:5" x14ac:dyDescent="0.25">
      <c r="A10" s="61" t="s">
        <v>323</v>
      </c>
      <c r="B10" s="61" t="s">
        <v>590</v>
      </c>
      <c r="C10" s="73" t="s">
        <v>586</v>
      </c>
      <c r="D10" s="73" t="s">
        <v>586</v>
      </c>
      <c r="E10" s="61" t="s">
        <v>899</v>
      </c>
    </row>
    <row r="11" spans="1:5" x14ac:dyDescent="0.25">
      <c r="A11" s="61" t="s">
        <v>324</v>
      </c>
      <c r="B11" s="61" t="s">
        <v>591</v>
      </c>
      <c r="C11" s="73" t="s">
        <v>586</v>
      </c>
      <c r="D11" s="73" t="s">
        <v>586</v>
      </c>
      <c r="E11" s="61" t="s">
        <v>899</v>
      </c>
    </row>
    <row r="12" spans="1:5" x14ac:dyDescent="0.25">
      <c r="A12" s="61" t="s">
        <v>325</v>
      </c>
      <c r="B12" s="61" t="s">
        <v>592</v>
      </c>
      <c r="C12" s="73" t="s">
        <v>1218</v>
      </c>
      <c r="D12" s="73" t="s">
        <v>944</v>
      </c>
      <c r="E12" s="61" t="s">
        <v>899</v>
      </c>
    </row>
    <row r="13" spans="1:5" x14ac:dyDescent="0.25">
      <c r="A13" s="61" t="s">
        <v>326</v>
      </c>
      <c r="B13" s="61" t="s">
        <v>593</v>
      </c>
      <c r="C13" s="73" t="s">
        <v>1218</v>
      </c>
      <c r="D13" s="73" t="s">
        <v>944</v>
      </c>
      <c r="E13" s="61" t="s">
        <v>899</v>
      </c>
    </row>
    <row r="14" spans="1:5" x14ac:dyDescent="0.25">
      <c r="A14" s="61" t="s">
        <v>327</v>
      </c>
      <c r="B14" s="61" t="s">
        <v>594</v>
      </c>
      <c r="C14" s="73" t="s">
        <v>1219</v>
      </c>
      <c r="D14" s="73" t="s">
        <v>945</v>
      </c>
      <c r="E14" s="61" t="s">
        <v>899</v>
      </c>
    </row>
    <row r="15" spans="1:5" x14ac:dyDescent="0.25">
      <c r="A15" s="61" t="s">
        <v>328</v>
      </c>
      <c r="B15" s="61" t="s">
        <v>595</v>
      </c>
      <c r="C15" s="73" t="s">
        <v>1220</v>
      </c>
      <c r="D15" s="73" t="s">
        <v>946</v>
      </c>
      <c r="E15" s="61" t="s">
        <v>899</v>
      </c>
    </row>
    <row r="16" spans="1:5" x14ac:dyDescent="0.25">
      <c r="A16" s="61" t="s">
        <v>329</v>
      </c>
      <c r="B16" s="61" t="s">
        <v>596</v>
      </c>
      <c r="C16" s="73" t="s">
        <v>1221</v>
      </c>
      <c r="D16" s="73" t="s">
        <v>947</v>
      </c>
      <c r="E16" s="61" t="s">
        <v>899</v>
      </c>
    </row>
    <row r="17" spans="1:5" x14ac:dyDescent="0.25">
      <c r="A17" s="61" t="s">
        <v>330</v>
      </c>
      <c r="B17" s="61" t="s">
        <v>597</v>
      </c>
      <c r="C17" s="73" t="s">
        <v>586</v>
      </c>
      <c r="D17" s="73" t="s">
        <v>586</v>
      </c>
      <c r="E17" s="61" t="s">
        <v>899</v>
      </c>
    </row>
    <row r="18" spans="1:5" x14ac:dyDescent="0.25">
      <c r="A18" s="61" t="s">
        <v>331</v>
      </c>
      <c r="B18" s="61" t="s">
        <v>598</v>
      </c>
      <c r="C18" s="73" t="s">
        <v>1222</v>
      </c>
      <c r="D18" s="73" t="s">
        <v>948</v>
      </c>
      <c r="E18" s="61" t="s">
        <v>899</v>
      </c>
    </row>
    <row r="19" spans="1:5" x14ac:dyDescent="0.25">
      <c r="A19" s="61" t="s">
        <v>332</v>
      </c>
      <c r="B19" s="61" t="s">
        <v>599</v>
      </c>
      <c r="C19" s="73" t="s">
        <v>586</v>
      </c>
      <c r="D19" s="73" t="s">
        <v>586</v>
      </c>
      <c r="E19" s="61" t="s">
        <v>899</v>
      </c>
    </row>
    <row r="20" spans="1:5" x14ac:dyDescent="0.25">
      <c r="A20" s="61" t="s">
        <v>333</v>
      </c>
      <c r="B20" s="61" t="s">
        <v>600</v>
      </c>
      <c r="C20" s="73" t="s">
        <v>1223</v>
      </c>
      <c r="D20" s="73" t="s">
        <v>949</v>
      </c>
      <c r="E20" s="61" t="s">
        <v>899</v>
      </c>
    </row>
    <row r="21" spans="1:5" x14ac:dyDescent="0.25">
      <c r="A21" s="61" t="s">
        <v>334</v>
      </c>
      <c r="B21" s="61" t="s">
        <v>601</v>
      </c>
      <c r="C21" s="73" t="s">
        <v>1223</v>
      </c>
      <c r="D21" s="73" t="s">
        <v>949</v>
      </c>
      <c r="E21" s="61" t="s">
        <v>899</v>
      </c>
    </row>
    <row r="22" spans="1:5" x14ac:dyDescent="0.25">
      <c r="A22" s="61" t="s">
        <v>335</v>
      </c>
      <c r="B22" s="61" t="s">
        <v>602</v>
      </c>
      <c r="C22" s="73" t="s">
        <v>1224</v>
      </c>
      <c r="D22" s="73" t="s">
        <v>950</v>
      </c>
      <c r="E22" s="61" t="s">
        <v>899</v>
      </c>
    </row>
    <row r="23" spans="1:5" x14ac:dyDescent="0.25">
      <c r="A23" s="61" t="s">
        <v>336</v>
      </c>
      <c r="B23" s="61" t="s">
        <v>603</v>
      </c>
      <c r="C23" s="73" t="s">
        <v>1225</v>
      </c>
      <c r="D23" s="73" t="s">
        <v>951</v>
      </c>
      <c r="E23" s="61" t="s">
        <v>899</v>
      </c>
    </row>
    <row r="24" spans="1:5" x14ac:dyDescent="0.25">
      <c r="A24" s="61" t="s">
        <v>337</v>
      </c>
      <c r="B24" s="61" t="s">
        <v>602</v>
      </c>
      <c r="C24" s="73" t="s">
        <v>1226</v>
      </c>
      <c r="D24" s="73" t="s">
        <v>952</v>
      </c>
      <c r="E24" s="61" t="s">
        <v>899</v>
      </c>
    </row>
    <row r="25" spans="1:5" x14ac:dyDescent="0.25">
      <c r="A25" s="61" t="s">
        <v>338</v>
      </c>
      <c r="B25" s="61" t="s">
        <v>604</v>
      </c>
      <c r="C25" s="73" t="s">
        <v>1227</v>
      </c>
      <c r="D25" s="73" t="s">
        <v>953</v>
      </c>
      <c r="E25" s="61" t="s">
        <v>899</v>
      </c>
    </row>
    <row r="26" spans="1:5" x14ac:dyDescent="0.25">
      <c r="A26" s="61" t="s">
        <v>339</v>
      </c>
      <c r="B26" s="61" t="s">
        <v>605</v>
      </c>
      <c r="C26" s="73" t="s">
        <v>586</v>
      </c>
      <c r="D26" s="73" t="s">
        <v>586</v>
      </c>
      <c r="E26" s="61" t="s">
        <v>899</v>
      </c>
    </row>
    <row r="27" spans="1:5" x14ac:dyDescent="0.25">
      <c r="A27" s="61" t="s">
        <v>340</v>
      </c>
      <c r="B27" s="61" t="s">
        <v>606</v>
      </c>
      <c r="C27" s="73" t="s">
        <v>586</v>
      </c>
      <c r="D27" s="73" t="s">
        <v>586</v>
      </c>
      <c r="E27" s="61" t="s">
        <v>899</v>
      </c>
    </row>
    <row r="28" spans="1:5" x14ac:dyDescent="0.25">
      <c r="A28" s="61" t="s">
        <v>341</v>
      </c>
      <c r="B28" s="61" t="s">
        <v>607</v>
      </c>
      <c r="C28" s="73" t="s">
        <v>1227</v>
      </c>
      <c r="D28" s="73" t="s">
        <v>953</v>
      </c>
      <c r="E28" s="61" t="s">
        <v>899</v>
      </c>
    </row>
    <row r="29" spans="1:5" x14ac:dyDescent="0.25">
      <c r="A29" s="61" t="s">
        <v>342</v>
      </c>
      <c r="B29" s="61" t="s">
        <v>597</v>
      </c>
      <c r="C29" s="73" t="s">
        <v>1227</v>
      </c>
      <c r="D29" s="73" t="s">
        <v>953</v>
      </c>
      <c r="E29" s="61" t="s">
        <v>899</v>
      </c>
    </row>
    <row r="30" spans="1:5" x14ac:dyDescent="0.25">
      <c r="A30" s="61" t="s">
        <v>343</v>
      </c>
      <c r="B30" s="61" t="s">
        <v>608</v>
      </c>
      <c r="C30" s="73" t="s">
        <v>1228</v>
      </c>
      <c r="D30" s="73" t="s">
        <v>954</v>
      </c>
      <c r="E30" s="61" t="s">
        <v>899</v>
      </c>
    </row>
    <row r="31" spans="1:5" x14ac:dyDescent="0.25">
      <c r="A31" s="61" t="s">
        <v>344</v>
      </c>
      <c r="B31" s="61" t="s">
        <v>609</v>
      </c>
      <c r="C31" s="73" t="s">
        <v>1229</v>
      </c>
      <c r="D31" s="73" t="s">
        <v>955</v>
      </c>
      <c r="E31" s="61" t="s">
        <v>899</v>
      </c>
    </row>
    <row r="32" spans="1:5" x14ac:dyDescent="0.25">
      <c r="A32" s="61" t="s">
        <v>345</v>
      </c>
      <c r="B32" s="61" t="s">
        <v>587</v>
      </c>
      <c r="C32" s="73" t="s">
        <v>586</v>
      </c>
      <c r="D32" s="73" t="s">
        <v>586</v>
      </c>
      <c r="E32" s="61" t="s">
        <v>899</v>
      </c>
    </row>
    <row r="33" spans="1:5" x14ac:dyDescent="0.25">
      <c r="A33" s="61" t="s">
        <v>346</v>
      </c>
      <c r="B33" s="61" t="s">
        <v>589</v>
      </c>
      <c r="C33" s="73" t="s">
        <v>586</v>
      </c>
      <c r="D33" s="73" t="s">
        <v>586</v>
      </c>
      <c r="E33" s="61" t="s">
        <v>899</v>
      </c>
    </row>
    <row r="34" spans="1:5" x14ac:dyDescent="0.25">
      <c r="A34" s="61" t="s">
        <v>347</v>
      </c>
      <c r="B34" s="61" t="s">
        <v>590</v>
      </c>
      <c r="C34" s="73" t="s">
        <v>586</v>
      </c>
      <c r="D34" s="73" t="s">
        <v>586</v>
      </c>
      <c r="E34" s="61" t="s">
        <v>899</v>
      </c>
    </row>
    <row r="35" spans="1:5" x14ac:dyDescent="0.25">
      <c r="A35" s="61" t="s">
        <v>348</v>
      </c>
      <c r="B35" s="61" t="s">
        <v>591</v>
      </c>
      <c r="C35" s="73" t="s">
        <v>1230</v>
      </c>
      <c r="D35" s="73" t="s">
        <v>956</v>
      </c>
      <c r="E35" s="61" t="s">
        <v>899</v>
      </c>
    </row>
    <row r="36" spans="1:5" x14ac:dyDescent="0.25">
      <c r="A36" s="61" t="s">
        <v>349</v>
      </c>
      <c r="B36" s="61" t="s">
        <v>592</v>
      </c>
      <c r="C36" s="73" t="s">
        <v>1231</v>
      </c>
      <c r="D36" s="73" t="s">
        <v>957</v>
      </c>
      <c r="E36" s="61" t="s">
        <v>899</v>
      </c>
    </row>
    <row r="37" spans="1:5" x14ac:dyDescent="0.25">
      <c r="A37" s="61" t="s">
        <v>350</v>
      </c>
      <c r="B37" s="61" t="s">
        <v>593</v>
      </c>
      <c r="C37" s="73" t="s">
        <v>1231</v>
      </c>
      <c r="D37" s="73" t="s">
        <v>957</v>
      </c>
      <c r="E37" s="61" t="s">
        <v>899</v>
      </c>
    </row>
    <row r="38" spans="1:5" x14ac:dyDescent="0.25">
      <c r="A38" s="61" t="s">
        <v>351</v>
      </c>
      <c r="B38" s="61" t="s">
        <v>597</v>
      </c>
      <c r="C38" s="73" t="s">
        <v>586</v>
      </c>
      <c r="D38" s="73" t="s">
        <v>586</v>
      </c>
      <c r="E38" s="61" t="s">
        <v>899</v>
      </c>
    </row>
    <row r="39" spans="1:5" x14ac:dyDescent="0.25">
      <c r="A39" s="61" t="s">
        <v>352</v>
      </c>
      <c r="B39" s="61" t="s">
        <v>598</v>
      </c>
      <c r="C39" s="73" t="s">
        <v>586</v>
      </c>
      <c r="D39" s="73" t="s">
        <v>586</v>
      </c>
      <c r="E39" s="61" t="s">
        <v>899</v>
      </c>
    </row>
    <row r="40" spans="1:5" x14ac:dyDescent="0.25">
      <c r="A40" s="61" t="s">
        <v>353</v>
      </c>
      <c r="B40" s="61" t="s">
        <v>599</v>
      </c>
      <c r="C40" s="73" t="s">
        <v>586</v>
      </c>
      <c r="D40" s="73" t="s">
        <v>586</v>
      </c>
      <c r="E40" s="61" t="s">
        <v>899</v>
      </c>
    </row>
    <row r="41" spans="1:5" x14ac:dyDescent="0.25">
      <c r="A41" s="61" t="s">
        <v>354</v>
      </c>
      <c r="B41" s="61" t="s">
        <v>610</v>
      </c>
      <c r="C41" s="73" t="s">
        <v>1232</v>
      </c>
      <c r="D41" s="73" t="s">
        <v>958</v>
      </c>
      <c r="E41" s="61" t="s">
        <v>899</v>
      </c>
    </row>
    <row r="42" spans="1:5" x14ac:dyDescent="0.25">
      <c r="A42" s="61" t="s">
        <v>355</v>
      </c>
      <c r="B42" s="61" t="s">
        <v>611</v>
      </c>
      <c r="C42" s="73" t="s">
        <v>1232</v>
      </c>
      <c r="D42" s="73" t="s">
        <v>958</v>
      </c>
      <c r="E42" s="61" t="s">
        <v>899</v>
      </c>
    </row>
    <row r="43" spans="1:5" x14ac:dyDescent="0.25">
      <c r="A43" s="61" t="s">
        <v>356</v>
      </c>
      <c r="B43" s="61" t="s">
        <v>602</v>
      </c>
      <c r="C43" s="73" t="s">
        <v>586</v>
      </c>
      <c r="D43" s="73" t="s">
        <v>586</v>
      </c>
      <c r="E43" s="61" t="s">
        <v>899</v>
      </c>
    </row>
    <row r="44" spans="1:5" x14ac:dyDescent="0.25">
      <c r="A44" s="61" t="s">
        <v>357</v>
      </c>
      <c r="B44" s="61" t="s">
        <v>612</v>
      </c>
      <c r="C44" s="73" t="s">
        <v>586</v>
      </c>
      <c r="D44" s="73" t="s">
        <v>586</v>
      </c>
      <c r="E44" s="61" t="s">
        <v>899</v>
      </c>
    </row>
    <row r="45" spans="1:5" x14ac:dyDescent="0.25">
      <c r="A45" s="61" t="s">
        <v>358</v>
      </c>
      <c r="B45" s="61" t="s">
        <v>613</v>
      </c>
      <c r="C45" s="73" t="s">
        <v>586</v>
      </c>
      <c r="D45" s="73" t="s">
        <v>586</v>
      </c>
      <c r="E45" s="61" t="s">
        <v>899</v>
      </c>
    </row>
    <row r="46" spans="1:5" x14ac:dyDescent="0.25">
      <c r="A46" s="61" t="s">
        <v>359</v>
      </c>
      <c r="B46" s="61" t="s">
        <v>614</v>
      </c>
      <c r="C46" s="73" t="s">
        <v>586</v>
      </c>
      <c r="D46" s="73" t="s">
        <v>586</v>
      </c>
      <c r="E46" s="61" t="s">
        <v>899</v>
      </c>
    </row>
    <row r="47" spans="1:5" x14ac:dyDescent="0.25">
      <c r="A47" s="61" t="s">
        <v>360</v>
      </c>
      <c r="B47" s="61" t="s">
        <v>615</v>
      </c>
      <c r="C47" s="73" t="s">
        <v>586</v>
      </c>
      <c r="D47" s="73" t="s">
        <v>586</v>
      </c>
      <c r="E47" s="61" t="s">
        <v>899</v>
      </c>
    </row>
    <row r="48" spans="1:5" x14ac:dyDescent="0.25">
      <c r="A48" s="61" t="s">
        <v>361</v>
      </c>
      <c r="B48" s="61" t="s">
        <v>616</v>
      </c>
      <c r="C48" s="73" t="s">
        <v>586</v>
      </c>
      <c r="D48" s="73" t="s">
        <v>586</v>
      </c>
      <c r="E48" s="61" t="s">
        <v>899</v>
      </c>
    </row>
    <row r="49" spans="1:5" x14ac:dyDescent="0.25">
      <c r="A49" s="61" t="s">
        <v>362</v>
      </c>
      <c r="B49" s="61" t="s">
        <v>617</v>
      </c>
      <c r="C49" s="73" t="s">
        <v>1233</v>
      </c>
      <c r="D49" s="73" t="s">
        <v>959</v>
      </c>
      <c r="E49" s="61" t="s">
        <v>899</v>
      </c>
    </row>
    <row r="50" spans="1:5" x14ac:dyDescent="0.25">
      <c r="A50" s="61" t="s">
        <v>363</v>
      </c>
      <c r="B50" s="61" t="s">
        <v>605</v>
      </c>
      <c r="C50" s="73" t="s">
        <v>586</v>
      </c>
      <c r="D50" s="73" t="s">
        <v>586</v>
      </c>
      <c r="E50" s="61" t="s">
        <v>899</v>
      </c>
    </row>
    <row r="51" spans="1:5" x14ac:dyDescent="0.25">
      <c r="A51" s="61" t="s">
        <v>364</v>
      </c>
      <c r="B51" s="61" t="s">
        <v>606</v>
      </c>
      <c r="C51" s="73" t="s">
        <v>586</v>
      </c>
      <c r="D51" s="73" t="s">
        <v>586</v>
      </c>
      <c r="E51" s="61" t="s">
        <v>899</v>
      </c>
    </row>
    <row r="52" spans="1:5" x14ac:dyDescent="0.25">
      <c r="A52" s="61" t="s">
        <v>365</v>
      </c>
      <c r="B52" s="61" t="s">
        <v>618</v>
      </c>
      <c r="C52" s="73" t="s">
        <v>1234</v>
      </c>
      <c r="D52" s="73" t="s">
        <v>960</v>
      </c>
      <c r="E52" s="61" t="s">
        <v>899</v>
      </c>
    </row>
    <row r="53" spans="1:5" x14ac:dyDescent="0.25">
      <c r="A53" s="61" t="s">
        <v>366</v>
      </c>
      <c r="B53" s="61" t="s">
        <v>619</v>
      </c>
      <c r="C53" s="73" t="s">
        <v>586</v>
      </c>
      <c r="D53" s="73" t="s">
        <v>586</v>
      </c>
      <c r="E53" s="61" t="s">
        <v>899</v>
      </c>
    </row>
    <row r="54" spans="1:5" x14ac:dyDescent="0.25">
      <c r="A54" s="61" t="s">
        <v>367</v>
      </c>
      <c r="B54" s="61" t="s">
        <v>597</v>
      </c>
      <c r="C54" s="73" t="s">
        <v>1235</v>
      </c>
      <c r="D54" s="73" t="s">
        <v>733</v>
      </c>
      <c r="E54" s="61" t="s">
        <v>899</v>
      </c>
    </row>
    <row r="55" spans="1:5" x14ac:dyDescent="0.25">
      <c r="A55" s="61" t="s">
        <v>368</v>
      </c>
      <c r="B55" s="61" t="s">
        <v>620</v>
      </c>
      <c r="C55" s="73" t="s">
        <v>1236</v>
      </c>
      <c r="D55" s="73" t="s">
        <v>961</v>
      </c>
      <c r="E55" s="61" t="s">
        <v>899</v>
      </c>
    </row>
    <row r="56" spans="1:5" x14ac:dyDescent="0.25">
      <c r="A56" s="61" t="s">
        <v>369</v>
      </c>
      <c r="B56" s="61" t="s">
        <v>621</v>
      </c>
      <c r="C56" s="73" t="s">
        <v>1236</v>
      </c>
      <c r="D56" s="73" t="s">
        <v>961</v>
      </c>
      <c r="E56" s="61" t="s">
        <v>899</v>
      </c>
    </row>
    <row r="57" spans="1:5" x14ac:dyDescent="0.25">
      <c r="A57" s="61" t="s">
        <v>370</v>
      </c>
      <c r="B57" s="61" t="s">
        <v>622</v>
      </c>
      <c r="C57" s="73" t="s">
        <v>586</v>
      </c>
      <c r="D57" s="73" t="s">
        <v>586</v>
      </c>
      <c r="E57" s="61" t="s">
        <v>899</v>
      </c>
    </row>
    <row r="58" spans="1:5" x14ac:dyDescent="0.25">
      <c r="A58" s="61" t="s">
        <v>371</v>
      </c>
      <c r="B58" s="61" t="s">
        <v>623</v>
      </c>
      <c r="C58" s="73" t="s">
        <v>586</v>
      </c>
      <c r="D58" s="73" t="s">
        <v>586</v>
      </c>
      <c r="E58" s="61" t="s">
        <v>899</v>
      </c>
    </row>
    <row r="59" spans="1:5" x14ac:dyDescent="0.25">
      <c r="A59" s="61" t="s">
        <v>372</v>
      </c>
      <c r="B59" s="61" t="s">
        <v>624</v>
      </c>
      <c r="C59" s="73" t="s">
        <v>586</v>
      </c>
      <c r="D59" s="73" t="s">
        <v>586</v>
      </c>
      <c r="E59" s="61" t="s">
        <v>899</v>
      </c>
    </row>
    <row r="60" spans="1:5" x14ac:dyDescent="0.25">
      <c r="A60" s="61" t="s">
        <v>373</v>
      </c>
      <c r="B60" s="61" t="s">
        <v>625</v>
      </c>
      <c r="C60" s="73" t="s">
        <v>1236</v>
      </c>
      <c r="D60" s="73" t="s">
        <v>961</v>
      </c>
      <c r="E60" s="61" t="s">
        <v>899</v>
      </c>
    </row>
    <row r="61" spans="1:5" x14ac:dyDescent="0.25">
      <c r="A61" s="61" t="s">
        <v>374</v>
      </c>
      <c r="B61" s="61" t="s">
        <v>626</v>
      </c>
      <c r="C61" s="73" t="s">
        <v>586</v>
      </c>
      <c r="D61" s="73" t="s">
        <v>586</v>
      </c>
      <c r="E61" s="61" t="s">
        <v>899</v>
      </c>
    </row>
    <row r="62" spans="1:5" x14ac:dyDescent="0.25">
      <c r="A62" s="61" t="s">
        <v>375</v>
      </c>
      <c r="B62" s="61" t="s">
        <v>627</v>
      </c>
      <c r="C62" s="73" t="s">
        <v>1237</v>
      </c>
      <c r="D62" s="73" t="s">
        <v>962</v>
      </c>
      <c r="E62" s="61" t="s">
        <v>899</v>
      </c>
    </row>
    <row r="63" spans="1:5" x14ac:dyDescent="0.25">
      <c r="A63" s="61" t="s">
        <v>376</v>
      </c>
      <c r="B63" s="61" t="s">
        <v>628</v>
      </c>
      <c r="C63" s="73" t="s">
        <v>1238</v>
      </c>
      <c r="D63" s="73" t="s">
        <v>963</v>
      </c>
      <c r="E63" s="61" t="s">
        <v>899</v>
      </c>
    </row>
    <row r="64" spans="1:5" x14ac:dyDescent="0.25">
      <c r="A64" s="61" t="s">
        <v>377</v>
      </c>
      <c r="B64" s="61" t="s">
        <v>629</v>
      </c>
      <c r="C64" s="73" t="s">
        <v>1239</v>
      </c>
      <c r="D64" s="73" t="s">
        <v>964</v>
      </c>
      <c r="E64" s="61" t="s">
        <v>899</v>
      </c>
    </row>
    <row r="65" spans="1:5" x14ac:dyDescent="0.25">
      <c r="A65" s="61" t="s">
        <v>378</v>
      </c>
      <c r="B65" s="61" t="s">
        <v>630</v>
      </c>
      <c r="C65" s="73" t="s">
        <v>1240</v>
      </c>
      <c r="D65" s="73" t="s">
        <v>965</v>
      </c>
      <c r="E65" s="61" t="s">
        <v>899</v>
      </c>
    </row>
    <row r="66" spans="1:5" x14ac:dyDescent="0.25">
      <c r="A66" s="61" t="s">
        <v>379</v>
      </c>
      <c r="B66" s="61" t="s">
        <v>631</v>
      </c>
      <c r="C66" s="73" t="s">
        <v>1241</v>
      </c>
      <c r="D66" s="73" t="s">
        <v>966</v>
      </c>
      <c r="E66" s="61" t="s">
        <v>899</v>
      </c>
    </row>
    <row r="67" spans="1:5" x14ac:dyDescent="0.25">
      <c r="A67" s="61" t="s">
        <v>380</v>
      </c>
      <c r="B67" s="61" t="s">
        <v>632</v>
      </c>
      <c r="C67" s="73" t="s">
        <v>1241</v>
      </c>
      <c r="D67" s="73" t="s">
        <v>966</v>
      </c>
      <c r="E67" s="61" t="s">
        <v>899</v>
      </c>
    </row>
    <row r="68" spans="1:5" x14ac:dyDescent="0.25">
      <c r="A68" s="61" t="s">
        <v>381</v>
      </c>
      <c r="B68" s="61" t="s">
        <v>633</v>
      </c>
      <c r="C68" s="73" t="s">
        <v>586</v>
      </c>
      <c r="D68" s="73" t="s">
        <v>586</v>
      </c>
      <c r="E68" s="61" t="s">
        <v>899</v>
      </c>
    </row>
    <row r="69" spans="1:5" x14ac:dyDescent="0.25">
      <c r="A69" s="61" t="s">
        <v>382</v>
      </c>
      <c r="B69" s="61" t="s">
        <v>634</v>
      </c>
      <c r="C69" s="73" t="s">
        <v>1242</v>
      </c>
      <c r="D69" s="73" t="s">
        <v>967</v>
      </c>
      <c r="E69" s="61" t="s">
        <v>899</v>
      </c>
    </row>
    <row r="70" spans="1:5" x14ac:dyDescent="0.25">
      <c r="A70" s="61" t="s">
        <v>383</v>
      </c>
      <c r="B70" s="61" t="s">
        <v>635</v>
      </c>
      <c r="C70" s="73" t="s">
        <v>1243</v>
      </c>
      <c r="D70" s="73" t="s">
        <v>968</v>
      </c>
      <c r="E70" s="61" t="s">
        <v>899</v>
      </c>
    </row>
    <row r="71" spans="1:5" x14ac:dyDescent="0.25">
      <c r="A71" s="61"/>
      <c r="B71" s="61"/>
      <c r="C71" s="73"/>
      <c r="D71" s="73"/>
      <c r="E71" s="61"/>
    </row>
    <row r="72" spans="1:5" s="14" customFormat="1" x14ac:dyDescent="0.25">
      <c r="A72" s="61"/>
      <c r="B72" s="61"/>
      <c r="C72" s="73"/>
      <c r="D72" s="73"/>
      <c r="E72" s="61"/>
    </row>
    <row r="73" spans="1:5" x14ac:dyDescent="0.25">
      <c r="A73" s="14" t="s">
        <v>894</v>
      </c>
      <c r="B73" s="14" t="s">
        <v>895</v>
      </c>
      <c r="C73" s="14" t="s">
        <v>896</v>
      </c>
      <c r="D73" s="14" t="s">
        <v>897</v>
      </c>
      <c r="E73" s="14" t="s">
        <v>898</v>
      </c>
    </row>
    <row r="74" spans="1:5" x14ac:dyDescent="0.25">
      <c r="A74" s="61" t="s">
        <v>636</v>
      </c>
      <c r="B74" s="61" t="s">
        <v>637</v>
      </c>
      <c r="C74" s="73" t="s">
        <v>1213</v>
      </c>
      <c r="D74" s="73" t="s">
        <v>939</v>
      </c>
      <c r="E74" s="61" t="s">
        <v>899</v>
      </c>
    </row>
    <row r="75" spans="1:5" x14ac:dyDescent="0.25">
      <c r="A75" s="61" t="s">
        <v>384</v>
      </c>
      <c r="B75" s="61" t="s">
        <v>638</v>
      </c>
      <c r="C75" s="73" t="s">
        <v>1244</v>
      </c>
      <c r="D75" s="73" t="s">
        <v>969</v>
      </c>
      <c r="E75" s="61" t="s">
        <v>899</v>
      </c>
    </row>
    <row r="76" spans="1:5" x14ac:dyDescent="0.25">
      <c r="A76" s="61" t="s">
        <v>385</v>
      </c>
      <c r="B76" s="61" t="s">
        <v>639</v>
      </c>
      <c r="C76" s="73" t="s">
        <v>1245</v>
      </c>
      <c r="D76" s="73" t="s">
        <v>970</v>
      </c>
      <c r="E76" s="61" t="s">
        <v>899</v>
      </c>
    </row>
    <row r="77" spans="1:5" x14ac:dyDescent="0.25">
      <c r="A77" s="61" t="s">
        <v>386</v>
      </c>
      <c r="B77" s="61" t="s">
        <v>640</v>
      </c>
      <c r="C77" s="73" t="s">
        <v>1246</v>
      </c>
      <c r="D77" s="73" t="s">
        <v>971</v>
      </c>
      <c r="E77" s="61" t="s">
        <v>899</v>
      </c>
    </row>
    <row r="78" spans="1:5" x14ac:dyDescent="0.25">
      <c r="A78" s="61" t="s">
        <v>387</v>
      </c>
      <c r="B78" s="61" t="s">
        <v>641</v>
      </c>
      <c r="C78" s="73" t="s">
        <v>1247</v>
      </c>
      <c r="D78" s="73" t="s">
        <v>972</v>
      </c>
      <c r="E78" s="61" t="s">
        <v>899</v>
      </c>
    </row>
    <row r="79" spans="1:5" x14ac:dyDescent="0.25">
      <c r="A79" s="61" t="s">
        <v>388</v>
      </c>
      <c r="B79" s="61" t="s">
        <v>642</v>
      </c>
      <c r="C79" s="73" t="s">
        <v>1248</v>
      </c>
      <c r="D79" s="73" t="s">
        <v>973</v>
      </c>
      <c r="E79" s="61" t="s">
        <v>899</v>
      </c>
    </row>
    <row r="80" spans="1:5" x14ac:dyDescent="0.25">
      <c r="A80" s="61" t="s">
        <v>389</v>
      </c>
      <c r="B80" s="61" t="s">
        <v>643</v>
      </c>
      <c r="C80" s="73" t="s">
        <v>1249</v>
      </c>
      <c r="D80" s="73" t="s">
        <v>974</v>
      </c>
      <c r="E80" s="61" t="s">
        <v>899</v>
      </c>
    </row>
    <row r="81" spans="1:5" x14ac:dyDescent="0.25">
      <c r="A81" s="61" t="s">
        <v>390</v>
      </c>
      <c r="B81" s="61" t="s">
        <v>644</v>
      </c>
      <c r="C81" s="73" t="s">
        <v>1250</v>
      </c>
      <c r="D81" s="73" t="s">
        <v>975</v>
      </c>
      <c r="E81" s="61" t="s">
        <v>899</v>
      </c>
    </row>
    <row r="82" spans="1:5" x14ac:dyDescent="0.25">
      <c r="A82" s="61" t="s">
        <v>391</v>
      </c>
      <c r="B82" s="61" t="s">
        <v>645</v>
      </c>
      <c r="C82" s="73" t="s">
        <v>1251</v>
      </c>
      <c r="D82" s="73" t="s">
        <v>976</v>
      </c>
      <c r="E82" s="61" t="s">
        <v>899</v>
      </c>
    </row>
    <row r="83" spans="1:5" x14ac:dyDescent="0.25">
      <c r="A83" s="61" t="s">
        <v>392</v>
      </c>
      <c r="B83" s="61" t="s">
        <v>646</v>
      </c>
      <c r="C83" s="73" t="s">
        <v>1252</v>
      </c>
      <c r="D83" s="73" t="s">
        <v>586</v>
      </c>
      <c r="E83" s="61" t="s">
        <v>899</v>
      </c>
    </row>
    <row r="84" spans="1:5" x14ac:dyDescent="0.25">
      <c r="A84" s="61" t="s">
        <v>393</v>
      </c>
      <c r="B84" s="61" t="s">
        <v>647</v>
      </c>
      <c r="C84" s="73" t="s">
        <v>1253</v>
      </c>
      <c r="D84" s="73" t="s">
        <v>977</v>
      </c>
      <c r="E84" s="61" t="s">
        <v>899</v>
      </c>
    </row>
    <row r="85" spans="1:5" x14ac:dyDescent="0.25">
      <c r="A85" s="61" t="s">
        <v>394</v>
      </c>
      <c r="B85" s="61" t="s">
        <v>648</v>
      </c>
      <c r="C85" s="73" t="s">
        <v>1253</v>
      </c>
      <c r="D85" s="73" t="s">
        <v>977</v>
      </c>
      <c r="E85" s="61" t="s">
        <v>899</v>
      </c>
    </row>
    <row r="86" spans="1:5" x14ac:dyDescent="0.25">
      <c r="A86" s="61" t="s">
        <v>395</v>
      </c>
      <c r="B86" s="61" t="s">
        <v>649</v>
      </c>
      <c r="C86" s="73" t="s">
        <v>586</v>
      </c>
      <c r="D86" s="73" t="s">
        <v>586</v>
      </c>
      <c r="E86" s="61" t="s">
        <v>899</v>
      </c>
    </row>
    <row r="87" spans="1:5" x14ac:dyDescent="0.25">
      <c r="A87" s="61" t="s">
        <v>396</v>
      </c>
      <c r="B87" s="61" t="s">
        <v>650</v>
      </c>
      <c r="C87" s="73" t="s">
        <v>1254</v>
      </c>
      <c r="D87" s="73" t="s">
        <v>978</v>
      </c>
      <c r="E87" s="61" t="s">
        <v>899</v>
      </c>
    </row>
    <row r="88" spans="1:5" x14ac:dyDescent="0.25">
      <c r="A88" s="61" t="s">
        <v>397</v>
      </c>
      <c r="B88" s="61" t="s">
        <v>651</v>
      </c>
      <c r="C88" s="73" t="s">
        <v>1255</v>
      </c>
      <c r="D88" s="73" t="s">
        <v>979</v>
      </c>
      <c r="E88" s="61" t="s">
        <v>899</v>
      </c>
    </row>
    <row r="89" spans="1:5" x14ac:dyDescent="0.25">
      <c r="A89" s="61" t="s">
        <v>398</v>
      </c>
      <c r="B89" s="61" t="s">
        <v>652</v>
      </c>
      <c r="C89" s="73" t="s">
        <v>1256</v>
      </c>
      <c r="D89" s="73" t="s">
        <v>586</v>
      </c>
      <c r="E89" s="61" t="s">
        <v>899</v>
      </c>
    </row>
    <row r="90" spans="1:5" x14ac:dyDescent="0.25">
      <c r="A90" s="61" t="s">
        <v>399</v>
      </c>
      <c r="B90" s="61" t="s">
        <v>653</v>
      </c>
      <c r="C90" s="73" t="s">
        <v>1257</v>
      </c>
      <c r="D90" s="73" t="s">
        <v>980</v>
      </c>
      <c r="E90" s="61" t="s">
        <v>899</v>
      </c>
    </row>
    <row r="91" spans="1:5" x14ac:dyDescent="0.25">
      <c r="A91" s="61" t="s">
        <v>400</v>
      </c>
      <c r="B91" s="61" t="s">
        <v>654</v>
      </c>
      <c r="C91" s="73" t="s">
        <v>1258</v>
      </c>
      <c r="D91" s="73" t="s">
        <v>981</v>
      </c>
      <c r="E91" s="61" t="s">
        <v>899</v>
      </c>
    </row>
    <row r="92" spans="1:5" x14ac:dyDescent="0.25">
      <c r="A92" s="61" t="s">
        <v>401</v>
      </c>
      <c r="B92" s="61" t="s">
        <v>655</v>
      </c>
      <c r="C92" s="73" t="s">
        <v>1259</v>
      </c>
      <c r="D92" s="73" t="s">
        <v>982</v>
      </c>
      <c r="E92" s="61" t="s">
        <v>899</v>
      </c>
    </row>
    <row r="93" spans="1:5" x14ac:dyDescent="0.25">
      <c r="A93" s="61" t="s">
        <v>402</v>
      </c>
      <c r="B93" s="61" t="s">
        <v>656</v>
      </c>
      <c r="C93" s="73" t="s">
        <v>586</v>
      </c>
      <c r="D93" s="73" t="s">
        <v>586</v>
      </c>
      <c r="E93" s="61" t="s">
        <v>899</v>
      </c>
    </row>
    <row r="94" spans="1:5" x14ac:dyDescent="0.25">
      <c r="A94" s="61" t="s">
        <v>403</v>
      </c>
      <c r="B94" s="61" t="s">
        <v>657</v>
      </c>
      <c r="C94" s="73" t="s">
        <v>900</v>
      </c>
      <c r="D94" s="73" t="s">
        <v>983</v>
      </c>
      <c r="E94" s="61" t="s">
        <v>899</v>
      </c>
    </row>
    <row r="95" spans="1:5" x14ac:dyDescent="0.25">
      <c r="A95" s="61" t="s">
        <v>404</v>
      </c>
      <c r="B95" s="61" t="s">
        <v>658</v>
      </c>
      <c r="C95" s="73" t="s">
        <v>1260</v>
      </c>
      <c r="D95" s="73" t="s">
        <v>984</v>
      </c>
      <c r="E95" s="61" t="s">
        <v>899</v>
      </c>
    </row>
    <row r="96" spans="1:5" x14ac:dyDescent="0.25">
      <c r="A96" s="61" t="s">
        <v>405</v>
      </c>
      <c r="B96" s="61" t="s">
        <v>659</v>
      </c>
      <c r="C96" s="73" t="s">
        <v>1261</v>
      </c>
      <c r="D96" s="73" t="s">
        <v>985</v>
      </c>
      <c r="E96" s="61" t="s">
        <v>899</v>
      </c>
    </row>
    <row r="97" spans="1:5" x14ac:dyDescent="0.25">
      <c r="A97" s="61" t="s">
        <v>406</v>
      </c>
      <c r="B97" s="61" t="s">
        <v>660</v>
      </c>
      <c r="C97" s="73" t="s">
        <v>586</v>
      </c>
      <c r="D97" s="73" t="s">
        <v>586</v>
      </c>
      <c r="E97" s="61" t="s">
        <v>899</v>
      </c>
    </row>
    <row r="98" spans="1:5" x14ac:dyDescent="0.25">
      <c r="A98" s="61" t="s">
        <v>407</v>
      </c>
      <c r="B98" s="61" t="s">
        <v>661</v>
      </c>
      <c r="C98" s="73" t="s">
        <v>586</v>
      </c>
      <c r="D98" s="73" t="s">
        <v>586</v>
      </c>
      <c r="E98" s="61" t="s">
        <v>899</v>
      </c>
    </row>
    <row r="99" spans="1:5" x14ac:dyDescent="0.25">
      <c r="A99" s="61" t="s">
        <v>408</v>
      </c>
      <c r="B99" s="61" t="s">
        <v>662</v>
      </c>
      <c r="C99" s="73" t="s">
        <v>586</v>
      </c>
      <c r="D99" s="73" t="s">
        <v>586</v>
      </c>
      <c r="E99" s="61" t="s">
        <v>899</v>
      </c>
    </row>
    <row r="100" spans="1:5" x14ac:dyDescent="0.25">
      <c r="A100" s="61" t="s">
        <v>409</v>
      </c>
      <c r="B100" s="61" t="s">
        <v>663</v>
      </c>
      <c r="C100" s="73" t="s">
        <v>586</v>
      </c>
      <c r="D100" s="73" t="s">
        <v>586</v>
      </c>
      <c r="E100" s="61" t="s">
        <v>899</v>
      </c>
    </row>
    <row r="101" spans="1:5" x14ac:dyDescent="0.25">
      <c r="A101" s="61" t="s">
        <v>410</v>
      </c>
      <c r="B101" s="61" t="s">
        <v>664</v>
      </c>
      <c r="C101" s="73" t="s">
        <v>1262</v>
      </c>
      <c r="D101" s="73" t="s">
        <v>986</v>
      </c>
      <c r="E101" s="61" t="s">
        <v>899</v>
      </c>
    </row>
    <row r="102" spans="1:5" x14ac:dyDescent="0.25">
      <c r="A102" s="61" t="s">
        <v>411</v>
      </c>
      <c r="B102" s="61" t="s">
        <v>665</v>
      </c>
      <c r="C102" s="73" t="s">
        <v>586</v>
      </c>
      <c r="D102" s="73" t="s">
        <v>586</v>
      </c>
      <c r="E102" s="61" t="s">
        <v>899</v>
      </c>
    </row>
    <row r="103" spans="1:5" x14ac:dyDescent="0.25">
      <c r="A103" s="61" t="s">
        <v>412</v>
      </c>
      <c r="B103" s="61" t="s">
        <v>666</v>
      </c>
      <c r="C103" s="73" t="s">
        <v>1263</v>
      </c>
      <c r="D103" s="73" t="s">
        <v>987</v>
      </c>
      <c r="E103" s="61" t="s">
        <v>899</v>
      </c>
    </row>
    <row r="104" spans="1:5" x14ac:dyDescent="0.25">
      <c r="A104" s="61" t="s">
        <v>413</v>
      </c>
      <c r="B104" s="61" t="s">
        <v>667</v>
      </c>
      <c r="C104" s="73" t="s">
        <v>1264</v>
      </c>
      <c r="D104" s="73" t="s">
        <v>988</v>
      </c>
      <c r="E104" s="61" t="s">
        <v>899</v>
      </c>
    </row>
    <row r="105" spans="1:5" x14ac:dyDescent="0.25">
      <c r="A105" s="61" t="s">
        <v>414</v>
      </c>
      <c r="B105" s="61" t="s">
        <v>668</v>
      </c>
      <c r="C105" s="73" t="s">
        <v>1265</v>
      </c>
      <c r="D105" s="73" t="s">
        <v>989</v>
      </c>
      <c r="E105" s="61" t="s">
        <v>899</v>
      </c>
    </row>
    <row r="106" spans="1:5" x14ac:dyDescent="0.25">
      <c r="A106" s="61" t="s">
        <v>415</v>
      </c>
      <c r="B106" s="61" t="s">
        <v>668</v>
      </c>
      <c r="C106" s="73" t="s">
        <v>1266</v>
      </c>
      <c r="D106" s="73" t="s">
        <v>990</v>
      </c>
      <c r="E106" s="61" t="s">
        <v>899</v>
      </c>
    </row>
    <row r="107" spans="1:5" x14ac:dyDescent="0.25">
      <c r="A107" s="61" t="s">
        <v>416</v>
      </c>
      <c r="B107" s="61" t="s">
        <v>669</v>
      </c>
      <c r="C107" s="73" t="s">
        <v>1266</v>
      </c>
      <c r="D107" s="73" t="s">
        <v>990</v>
      </c>
      <c r="E107" s="61" t="s">
        <v>899</v>
      </c>
    </row>
    <row r="108" spans="1:5" x14ac:dyDescent="0.25">
      <c r="A108" s="61" t="s">
        <v>417</v>
      </c>
      <c r="B108" s="61" t="s">
        <v>670</v>
      </c>
      <c r="C108" s="73" t="s">
        <v>586</v>
      </c>
      <c r="D108" s="73" t="s">
        <v>586</v>
      </c>
      <c r="E108" s="61" t="s">
        <v>899</v>
      </c>
    </row>
    <row r="109" spans="1:5" x14ac:dyDescent="0.25">
      <c r="A109" s="61" t="s">
        <v>418</v>
      </c>
      <c r="B109" s="61" t="s">
        <v>671</v>
      </c>
      <c r="C109" s="73" t="s">
        <v>586</v>
      </c>
      <c r="D109" s="73" t="s">
        <v>586</v>
      </c>
      <c r="E109" s="61" t="s">
        <v>899</v>
      </c>
    </row>
    <row r="110" spans="1:5" x14ac:dyDescent="0.25">
      <c r="A110" s="61" t="s">
        <v>419</v>
      </c>
      <c r="B110" s="61" t="s">
        <v>672</v>
      </c>
      <c r="C110" s="73" t="s">
        <v>1267</v>
      </c>
      <c r="D110" s="73" t="s">
        <v>991</v>
      </c>
      <c r="E110" s="61" t="s">
        <v>899</v>
      </c>
    </row>
    <row r="111" spans="1:5" x14ac:dyDescent="0.25">
      <c r="A111" s="61" t="s">
        <v>420</v>
      </c>
      <c r="B111" s="61" t="s">
        <v>673</v>
      </c>
      <c r="C111" s="73" t="s">
        <v>1268</v>
      </c>
      <c r="D111" s="73" t="s">
        <v>992</v>
      </c>
      <c r="E111" s="61" t="s">
        <v>899</v>
      </c>
    </row>
    <row r="112" spans="1:5" x14ac:dyDescent="0.25">
      <c r="A112" s="61" t="s">
        <v>421</v>
      </c>
      <c r="B112" s="61" t="s">
        <v>674</v>
      </c>
      <c r="C112" s="73" t="s">
        <v>586</v>
      </c>
      <c r="D112" s="73" t="s">
        <v>586</v>
      </c>
      <c r="E112" s="61" t="s">
        <v>899</v>
      </c>
    </row>
    <row r="113" spans="1:5" x14ac:dyDescent="0.25">
      <c r="A113" s="61" t="s">
        <v>422</v>
      </c>
      <c r="B113" s="61" t="s">
        <v>675</v>
      </c>
      <c r="C113" s="73" t="s">
        <v>586</v>
      </c>
      <c r="D113" s="73" t="s">
        <v>586</v>
      </c>
      <c r="E113" s="61" t="s">
        <v>899</v>
      </c>
    </row>
    <row r="114" spans="1:5" x14ac:dyDescent="0.25">
      <c r="A114" s="61" t="s">
        <v>423</v>
      </c>
      <c r="B114" s="61" t="s">
        <v>676</v>
      </c>
      <c r="C114" s="73" t="s">
        <v>586</v>
      </c>
      <c r="D114" s="73" t="s">
        <v>586</v>
      </c>
      <c r="E114" s="61" t="s">
        <v>899</v>
      </c>
    </row>
    <row r="115" spans="1:5" x14ac:dyDescent="0.25">
      <c r="A115" s="61" t="s">
        <v>424</v>
      </c>
      <c r="B115" s="61" t="s">
        <v>677</v>
      </c>
      <c r="C115" s="73" t="s">
        <v>586</v>
      </c>
      <c r="D115" s="73" t="s">
        <v>586</v>
      </c>
      <c r="E115" s="61" t="s">
        <v>899</v>
      </c>
    </row>
    <row r="116" spans="1:5" x14ac:dyDescent="0.25">
      <c r="A116" s="61" t="s">
        <v>425</v>
      </c>
      <c r="B116" s="61" t="s">
        <v>678</v>
      </c>
      <c r="C116" s="73" t="s">
        <v>586</v>
      </c>
      <c r="D116" s="73" t="s">
        <v>586</v>
      </c>
      <c r="E116" s="61" t="s">
        <v>899</v>
      </c>
    </row>
    <row r="117" spans="1:5" x14ac:dyDescent="0.25">
      <c r="A117" s="61" t="s">
        <v>426</v>
      </c>
      <c r="B117" s="61" t="s">
        <v>607</v>
      </c>
      <c r="C117" s="73" t="s">
        <v>1268</v>
      </c>
      <c r="D117" s="73" t="s">
        <v>992</v>
      </c>
      <c r="E117" s="61" t="s">
        <v>899</v>
      </c>
    </row>
    <row r="118" spans="1:5" x14ac:dyDescent="0.25">
      <c r="A118" s="61" t="s">
        <v>427</v>
      </c>
      <c r="B118" s="61" t="s">
        <v>679</v>
      </c>
      <c r="C118" s="73" t="s">
        <v>586</v>
      </c>
      <c r="D118" s="73" t="s">
        <v>586</v>
      </c>
      <c r="E118" s="61" t="s">
        <v>899</v>
      </c>
    </row>
    <row r="119" spans="1:5" x14ac:dyDescent="0.25">
      <c r="A119" s="61" t="s">
        <v>428</v>
      </c>
      <c r="B119" s="61" t="s">
        <v>680</v>
      </c>
      <c r="C119" s="73" t="s">
        <v>586</v>
      </c>
      <c r="D119" s="73" t="s">
        <v>586</v>
      </c>
      <c r="E119" s="61" t="s">
        <v>899</v>
      </c>
    </row>
    <row r="120" spans="1:5" x14ac:dyDescent="0.25">
      <c r="A120" s="61" t="s">
        <v>429</v>
      </c>
      <c r="B120" s="61" t="s">
        <v>681</v>
      </c>
      <c r="C120" s="73" t="s">
        <v>586</v>
      </c>
      <c r="D120" s="73" t="s">
        <v>586</v>
      </c>
      <c r="E120" s="61" t="s">
        <v>899</v>
      </c>
    </row>
    <row r="121" spans="1:5" x14ac:dyDescent="0.25">
      <c r="A121" s="61" t="s">
        <v>430</v>
      </c>
      <c r="B121" s="61" t="s">
        <v>682</v>
      </c>
      <c r="C121" s="73" t="s">
        <v>586</v>
      </c>
      <c r="D121" s="73" t="s">
        <v>586</v>
      </c>
      <c r="E121" s="61" t="s">
        <v>899</v>
      </c>
    </row>
    <row r="122" spans="1:5" x14ac:dyDescent="0.25">
      <c r="A122" s="61" t="s">
        <v>431</v>
      </c>
      <c r="B122" s="61" t="s">
        <v>683</v>
      </c>
      <c r="C122" s="73" t="s">
        <v>1269</v>
      </c>
      <c r="D122" s="73" t="s">
        <v>993</v>
      </c>
      <c r="E122" s="61" t="s">
        <v>899</v>
      </c>
    </row>
    <row r="123" spans="1:5" x14ac:dyDescent="0.25">
      <c r="A123" s="61" t="s">
        <v>432</v>
      </c>
      <c r="B123" s="61" t="s">
        <v>684</v>
      </c>
      <c r="C123" s="73" t="s">
        <v>1270</v>
      </c>
      <c r="D123" s="73" t="s">
        <v>994</v>
      </c>
      <c r="E123" s="61" t="s">
        <v>899</v>
      </c>
    </row>
    <row r="124" spans="1:5" x14ac:dyDescent="0.25">
      <c r="A124" s="61" t="s">
        <v>433</v>
      </c>
      <c r="B124" s="61" t="s">
        <v>685</v>
      </c>
      <c r="C124" s="73" t="s">
        <v>1271</v>
      </c>
      <c r="D124" s="73" t="s">
        <v>995</v>
      </c>
      <c r="E124" s="61" t="s">
        <v>899</v>
      </c>
    </row>
    <row r="125" spans="1:5" x14ac:dyDescent="0.25">
      <c r="A125" s="61" t="s">
        <v>434</v>
      </c>
      <c r="B125" s="61" t="s">
        <v>686</v>
      </c>
      <c r="C125" s="73" t="s">
        <v>687</v>
      </c>
      <c r="D125" s="73" t="s">
        <v>687</v>
      </c>
      <c r="E125" s="61" t="s">
        <v>899</v>
      </c>
    </row>
    <row r="126" spans="1:5" x14ac:dyDescent="0.25">
      <c r="A126" s="61" t="s">
        <v>435</v>
      </c>
      <c r="B126" s="61" t="s">
        <v>688</v>
      </c>
      <c r="C126" s="73" t="s">
        <v>1272</v>
      </c>
      <c r="D126" s="73" t="s">
        <v>996</v>
      </c>
      <c r="E126" s="61" t="s">
        <v>899</v>
      </c>
    </row>
    <row r="127" spans="1:5" x14ac:dyDescent="0.25">
      <c r="A127" s="61" t="s">
        <v>436</v>
      </c>
      <c r="B127" s="61" t="s">
        <v>689</v>
      </c>
      <c r="C127" s="73" t="s">
        <v>1273</v>
      </c>
      <c r="D127" s="73" t="s">
        <v>997</v>
      </c>
      <c r="E127" s="61" t="s">
        <v>899</v>
      </c>
    </row>
    <row r="128" spans="1:5" x14ac:dyDescent="0.25">
      <c r="A128" s="61" t="s">
        <v>437</v>
      </c>
      <c r="B128" s="61" t="s">
        <v>690</v>
      </c>
      <c r="C128" s="73" t="s">
        <v>1207</v>
      </c>
      <c r="D128" s="73" t="s">
        <v>998</v>
      </c>
      <c r="E128" s="61" t="s">
        <v>899</v>
      </c>
    </row>
    <row r="129" spans="1:5" x14ac:dyDescent="0.25">
      <c r="A129" s="61" t="s">
        <v>438</v>
      </c>
      <c r="B129" s="61" t="s">
        <v>691</v>
      </c>
      <c r="C129" s="73" t="s">
        <v>1274</v>
      </c>
      <c r="D129" s="73" t="s">
        <v>999</v>
      </c>
      <c r="E129" s="61" t="s">
        <v>899</v>
      </c>
    </row>
    <row r="130" spans="1:5" x14ac:dyDescent="0.25">
      <c r="A130" s="61" t="s">
        <v>439</v>
      </c>
      <c r="B130" s="61" t="s">
        <v>692</v>
      </c>
      <c r="C130" s="73" t="s">
        <v>1275</v>
      </c>
      <c r="D130" s="73" t="s">
        <v>1000</v>
      </c>
      <c r="E130" s="61" t="s">
        <v>899</v>
      </c>
    </row>
    <row r="131" spans="1:5" x14ac:dyDescent="0.25">
      <c r="A131" s="61" t="s">
        <v>440</v>
      </c>
      <c r="B131" s="61" t="s">
        <v>693</v>
      </c>
      <c r="C131" s="73" t="s">
        <v>1276</v>
      </c>
      <c r="D131" s="73" t="s">
        <v>1001</v>
      </c>
      <c r="E131" s="61" t="s">
        <v>899</v>
      </c>
    </row>
    <row r="132" spans="1:5" x14ac:dyDescent="0.25">
      <c r="A132" s="61" t="s">
        <v>441</v>
      </c>
      <c r="B132" s="61" t="s">
        <v>694</v>
      </c>
      <c r="C132" s="73" t="s">
        <v>1276</v>
      </c>
      <c r="D132" s="73" t="s">
        <v>1001</v>
      </c>
      <c r="E132" s="61" t="s">
        <v>899</v>
      </c>
    </row>
    <row r="133" spans="1:5" x14ac:dyDescent="0.25">
      <c r="A133" s="61" t="s">
        <v>442</v>
      </c>
      <c r="B133" s="61" t="s">
        <v>695</v>
      </c>
      <c r="C133" s="73" t="s">
        <v>586</v>
      </c>
      <c r="D133" s="73" t="s">
        <v>586</v>
      </c>
      <c r="E133" s="61" t="s">
        <v>899</v>
      </c>
    </row>
    <row r="134" spans="1:5" x14ac:dyDescent="0.25">
      <c r="A134" s="61" t="s">
        <v>443</v>
      </c>
      <c r="B134" s="61" t="s">
        <v>696</v>
      </c>
      <c r="C134" s="73" t="s">
        <v>586</v>
      </c>
      <c r="D134" s="73" t="s">
        <v>586</v>
      </c>
      <c r="E134" s="61" t="s">
        <v>899</v>
      </c>
    </row>
    <row r="135" spans="1:5" x14ac:dyDescent="0.25">
      <c r="A135" s="61" t="s">
        <v>444</v>
      </c>
      <c r="B135" s="61" t="s">
        <v>697</v>
      </c>
      <c r="C135" s="73" t="s">
        <v>1276</v>
      </c>
      <c r="D135" s="73" t="s">
        <v>1001</v>
      </c>
      <c r="E135" s="61" t="s">
        <v>899</v>
      </c>
    </row>
    <row r="136" spans="1:5" x14ac:dyDescent="0.25">
      <c r="A136" s="61" t="s">
        <v>445</v>
      </c>
      <c r="B136" s="61" t="s">
        <v>698</v>
      </c>
      <c r="C136" s="73" t="s">
        <v>586</v>
      </c>
      <c r="D136" s="73" t="s">
        <v>586</v>
      </c>
      <c r="E136" s="61" t="s">
        <v>899</v>
      </c>
    </row>
    <row r="137" spans="1:5" x14ac:dyDescent="0.25">
      <c r="A137" s="61" t="s">
        <v>446</v>
      </c>
      <c r="B137" s="61" t="s">
        <v>699</v>
      </c>
      <c r="C137" s="73" t="s">
        <v>586</v>
      </c>
      <c r="D137" s="73" t="s">
        <v>586</v>
      </c>
      <c r="E137" s="61" t="s">
        <v>899</v>
      </c>
    </row>
    <row r="138" spans="1:5" x14ac:dyDescent="0.25">
      <c r="A138" s="61" t="s">
        <v>447</v>
      </c>
      <c r="B138" s="61" t="s">
        <v>700</v>
      </c>
      <c r="C138" s="73" t="s">
        <v>586</v>
      </c>
      <c r="D138" s="73" t="s">
        <v>586</v>
      </c>
      <c r="E138" s="61" t="s">
        <v>899</v>
      </c>
    </row>
    <row r="139" spans="1:5" x14ac:dyDescent="0.25">
      <c r="A139" s="61" t="s">
        <v>448</v>
      </c>
      <c r="B139" s="61" t="s">
        <v>701</v>
      </c>
      <c r="C139" s="73" t="s">
        <v>586</v>
      </c>
      <c r="D139" s="73" t="s">
        <v>586</v>
      </c>
      <c r="E139" s="61" t="s">
        <v>899</v>
      </c>
    </row>
    <row r="140" spans="1:5" x14ac:dyDescent="0.25">
      <c r="A140" s="61" t="s">
        <v>449</v>
      </c>
      <c r="B140" s="61" t="s">
        <v>702</v>
      </c>
      <c r="C140" s="73" t="s">
        <v>586</v>
      </c>
      <c r="D140" s="73" t="s">
        <v>586</v>
      </c>
      <c r="E140" s="61" t="s">
        <v>899</v>
      </c>
    </row>
    <row r="141" spans="1:5" x14ac:dyDescent="0.25">
      <c r="A141" s="61" t="s">
        <v>450</v>
      </c>
      <c r="B141" s="61" t="s">
        <v>703</v>
      </c>
      <c r="C141" s="73" t="s">
        <v>586</v>
      </c>
      <c r="D141" s="73" t="s">
        <v>586</v>
      </c>
      <c r="E141" s="61" t="s">
        <v>899</v>
      </c>
    </row>
    <row r="142" spans="1:5" x14ac:dyDescent="0.25">
      <c r="A142" s="61" t="s">
        <v>451</v>
      </c>
      <c r="B142" s="61" t="s">
        <v>704</v>
      </c>
      <c r="C142" s="73" t="s">
        <v>586</v>
      </c>
      <c r="D142" s="73" t="s">
        <v>586</v>
      </c>
      <c r="E142" s="61" t="s">
        <v>899</v>
      </c>
    </row>
    <row r="143" spans="1:5" x14ac:dyDescent="0.25">
      <c r="A143" s="61" t="s">
        <v>452</v>
      </c>
      <c r="B143" s="61" t="s">
        <v>705</v>
      </c>
      <c r="C143" s="73" t="s">
        <v>586</v>
      </c>
      <c r="D143" s="73" t="s">
        <v>586</v>
      </c>
      <c r="E143" s="61" t="s">
        <v>899</v>
      </c>
    </row>
    <row r="144" spans="1:5" x14ac:dyDescent="0.25">
      <c r="A144" s="61" t="s">
        <v>453</v>
      </c>
      <c r="B144" s="61" t="s">
        <v>706</v>
      </c>
      <c r="C144" s="73" t="s">
        <v>1277</v>
      </c>
      <c r="D144" s="73" t="s">
        <v>1002</v>
      </c>
      <c r="E144" s="61" t="s">
        <v>899</v>
      </c>
    </row>
    <row r="145" spans="1:5" x14ac:dyDescent="0.25">
      <c r="A145" s="61" t="s">
        <v>454</v>
      </c>
      <c r="B145" s="61" t="s">
        <v>668</v>
      </c>
      <c r="C145" s="73" t="s">
        <v>1278</v>
      </c>
      <c r="D145" s="73" t="s">
        <v>1003</v>
      </c>
      <c r="E145" s="61" t="s">
        <v>899</v>
      </c>
    </row>
    <row r="146" spans="1:5" x14ac:dyDescent="0.25">
      <c r="A146" s="61" t="s">
        <v>455</v>
      </c>
      <c r="B146" s="61" t="s">
        <v>668</v>
      </c>
      <c r="C146" s="73" t="s">
        <v>1279</v>
      </c>
      <c r="D146" s="73" t="s">
        <v>1004</v>
      </c>
      <c r="E146" s="61" t="s">
        <v>899</v>
      </c>
    </row>
    <row r="147" spans="1:5" x14ac:dyDescent="0.25">
      <c r="A147" s="61" t="s">
        <v>456</v>
      </c>
      <c r="B147" s="61" t="s">
        <v>669</v>
      </c>
      <c r="C147" s="73" t="s">
        <v>1279</v>
      </c>
      <c r="D147" s="73" t="s">
        <v>1004</v>
      </c>
      <c r="E147" s="61" t="s">
        <v>899</v>
      </c>
    </row>
    <row r="148" spans="1:5" x14ac:dyDescent="0.25">
      <c r="A148" s="61" t="s">
        <v>457</v>
      </c>
      <c r="B148" s="61" t="s">
        <v>670</v>
      </c>
      <c r="C148" s="73" t="s">
        <v>586</v>
      </c>
      <c r="D148" s="73" t="s">
        <v>586</v>
      </c>
      <c r="E148" s="61" t="s">
        <v>899</v>
      </c>
    </row>
    <row r="149" spans="1:5" x14ac:dyDescent="0.25">
      <c r="A149" s="61" t="s">
        <v>458</v>
      </c>
      <c r="B149" s="61" t="s">
        <v>671</v>
      </c>
      <c r="C149" s="73" t="s">
        <v>586</v>
      </c>
      <c r="D149" s="73" t="s">
        <v>586</v>
      </c>
      <c r="E149" s="61" t="s">
        <v>899</v>
      </c>
    </row>
    <row r="150" spans="1:5" x14ac:dyDescent="0.25">
      <c r="A150" s="61" t="s">
        <v>459</v>
      </c>
      <c r="B150" s="61" t="s">
        <v>672</v>
      </c>
      <c r="C150" s="73" t="s">
        <v>1280</v>
      </c>
      <c r="D150" s="73" t="s">
        <v>1005</v>
      </c>
      <c r="E150" s="61" t="s">
        <v>899</v>
      </c>
    </row>
    <row r="151" spans="1:5" x14ac:dyDescent="0.25">
      <c r="A151" s="61" t="s">
        <v>460</v>
      </c>
      <c r="B151" s="61" t="s">
        <v>673</v>
      </c>
      <c r="C151" s="73" t="s">
        <v>1281</v>
      </c>
      <c r="D151" s="73" t="s">
        <v>1006</v>
      </c>
      <c r="E151" s="61" t="s">
        <v>899</v>
      </c>
    </row>
    <row r="152" spans="1:5" x14ac:dyDescent="0.25">
      <c r="A152" s="61" t="s">
        <v>461</v>
      </c>
      <c r="B152" s="61" t="s">
        <v>674</v>
      </c>
      <c r="C152" s="73" t="s">
        <v>586</v>
      </c>
      <c r="D152" s="73" t="s">
        <v>586</v>
      </c>
      <c r="E152" s="61" t="s">
        <v>899</v>
      </c>
    </row>
    <row r="153" spans="1:5" x14ac:dyDescent="0.25">
      <c r="A153" s="61" t="s">
        <v>462</v>
      </c>
      <c r="B153" s="61" t="s">
        <v>675</v>
      </c>
      <c r="C153" s="73" t="s">
        <v>586</v>
      </c>
      <c r="D153" s="73" t="s">
        <v>586</v>
      </c>
      <c r="E153" s="61" t="s">
        <v>899</v>
      </c>
    </row>
    <row r="154" spans="1:5" x14ac:dyDescent="0.25">
      <c r="A154" s="61" t="s">
        <v>463</v>
      </c>
      <c r="B154" s="61" t="s">
        <v>676</v>
      </c>
      <c r="C154" s="73" t="s">
        <v>586</v>
      </c>
      <c r="D154" s="73" t="s">
        <v>586</v>
      </c>
      <c r="E154" s="61" t="s">
        <v>899</v>
      </c>
    </row>
    <row r="155" spans="1:5" x14ac:dyDescent="0.25">
      <c r="A155" s="61" t="s">
        <v>464</v>
      </c>
      <c r="B155" s="61" t="s">
        <v>677</v>
      </c>
      <c r="C155" s="73" t="s">
        <v>586</v>
      </c>
      <c r="D155" s="73" t="s">
        <v>586</v>
      </c>
      <c r="E155" s="61" t="s">
        <v>899</v>
      </c>
    </row>
    <row r="156" spans="1:5" x14ac:dyDescent="0.25">
      <c r="A156" s="61" t="s">
        <v>465</v>
      </c>
      <c r="B156" s="61" t="s">
        <v>678</v>
      </c>
      <c r="C156" s="73" t="s">
        <v>586</v>
      </c>
      <c r="D156" s="73" t="s">
        <v>586</v>
      </c>
      <c r="E156" s="61" t="s">
        <v>899</v>
      </c>
    </row>
    <row r="157" spans="1:5" x14ac:dyDescent="0.25">
      <c r="A157" s="61" t="s">
        <v>466</v>
      </c>
      <c r="B157" s="61" t="s">
        <v>607</v>
      </c>
      <c r="C157" s="73" t="s">
        <v>1281</v>
      </c>
      <c r="D157" s="73" t="s">
        <v>1006</v>
      </c>
      <c r="E157" s="61" t="s">
        <v>899</v>
      </c>
    </row>
    <row r="158" spans="1:5" x14ac:dyDescent="0.25">
      <c r="A158" s="61" t="s">
        <v>467</v>
      </c>
      <c r="B158" s="61" t="s">
        <v>681</v>
      </c>
      <c r="C158" s="73" t="s">
        <v>586</v>
      </c>
      <c r="D158" s="73" t="s">
        <v>586</v>
      </c>
      <c r="E158" s="61" t="s">
        <v>899</v>
      </c>
    </row>
    <row r="159" spans="1:5" x14ac:dyDescent="0.25">
      <c r="A159" s="61" t="s">
        <v>468</v>
      </c>
      <c r="B159" s="61" t="s">
        <v>707</v>
      </c>
      <c r="C159" s="73" t="s">
        <v>586</v>
      </c>
      <c r="D159" s="73" t="s">
        <v>586</v>
      </c>
      <c r="E159" s="61" t="s">
        <v>899</v>
      </c>
    </row>
    <row r="160" spans="1:5" x14ac:dyDescent="0.25">
      <c r="A160" s="61" t="s">
        <v>469</v>
      </c>
      <c r="B160" s="61" t="s">
        <v>708</v>
      </c>
      <c r="C160" s="73" t="s">
        <v>586</v>
      </c>
      <c r="D160" s="73" t="s">
        <v>586</v>
      </c>
      <c r="E160" s="61" t="s">
        <v>899</v>
      </c>
    </row>
    <row r="161" spans="1:5" x14ac:dyDescent="0.25">
      <c r="A161" s="61" t="s">
        <v>470</v>
      </c>
      <c r="B161" s="61" t="s">
        <v>709</v>
      </c>
      <c r="C161" s="73" t="s">
        <v>586</v>
      </c>
      <c r="D161" s="73" t="s">
        <v>586</v>
      </c>
      <c r="E161" s="61" t="s">
        <v>899</v>
      </c>
    </row>
    <row r="162" spans="1:5" x14ac:dyDescent="0.25">
      <c r="A162" s="61" t="s">
        <v>471</v>
      </c>
      <c r="B162" s="61" t="s">
        <v>710</v>
      </c>
      <c r="C162" s="73" t="s">
        <v>1282</v>
      </c>
      <c r="D162" s="73" t="s">
        <v>1007</v>
      </c>
      <c r="E162" s="61" t="s">
        <v>899</v>
      </c>
    </row>
    <row r="163" spans="1:5" x14ac:dyDescent="0.25">
      <c r="A163" s="61" t="s">
        <v>472</v>
      </c>
      <c r="B163" s="61" t="s">
        <v>690</v>
      </c>
      <c r="C163" s="73" t="s">
        <v>1283</v>
      </c>
      <c r="D163" s="73" t="s">
        <v>1008</v>
      </c>
      <c r="E163" s="61" t="s">
        <v>899</v>
      </c>
    </row>
    <row r="164" spans="1:5" x14ac:dyDescent="0.25">
      <c r="A164" s="61" t="s">
        <v>473</v>
      </c>
      <c r="B164" s="61" t="s">
        <v>711</v>
      </c>
      <c r="C164" s="73" t="s">
        <v>1284</v>
      </c>
      <c r="D164" s="73" t="s">
        <v>1009</v>
      </c>
      <c r="E164" s="61" t="s">
        <v>899</v>
      </c>
    </row>
    <row r="165" spans="1:5" x14ac:dyDescent="0.25">
      <c r="A165" s="61" t="s">
        <v>474</v>
      </c>
      <c r="B165" s="61" t="s">
        <v>610</v>
      </c>
      <c r="C165" s="73" t="s">
        <v>1285</v>
      </c>
      <c r="D165" s="73" t="s">
        <v>1010</v>
      </c>
      <c r="E165" s="61" t="s">
        <v>899</v>
      </c>
    </row>
    <row r="166" spans="1:5" x14ac:dyDescent="0.25">
      <c r="A166" s="61" t="s">
        <v>475</v>
      </c>
      <c r="B166" s="61" t="s">
        <v>611</v>
      </c>
      <c r="C166" s="73" t="s">
        <v>1285</v>
      </c>
      <c r="D166" s="73" t="s">
        <v>1010</v>
      </c>
      <c r="E166" s="61" t="s">
        <v>899</v>
      </c>
    </row>
    <row r="167" spans="1:5" x14ac:dyDescent="0.25">
      <c r="A167" s="61" t="s">
        <v>476</v>
      </c>
      <c r="B167" s="61" t="s">
        <v>693</v>
      </c>
      <c r="C167" s="73" t="s">
        <v>1286</v>
      </c>
      <c r="D167" s="73" t="s">
        <v>1011</v>
      </c>
      <c r="E167" s="61" t="s">
        <v>899</v>
      </c>
    </row>
    <row r="168" spans="1:5" x14ac:dyDescent="0.25">
      <c r="A168" s="61" t="s">
        <v>477</v>
      </c>
      <c r="B168" s="61" t="s">
        <v>694</v>
      </c>
      <c r="C168" s="73" t="s">
        <v>1286</v>
      </c>
      <c r="D168" s="73" t="s">
        <v>1011</v>
      </c>
      <c r="E168" s="61" t="s">
        <v>899</v>
      </c>
    </row>
    <row r="169" spans="1:5" x14ac:dyDescent="0.25">
      <c r="A169" s="61" t="s">
        <v>478</v>
      </c>
      <c r="B169" s="61" t="s">
        <v>695</v>
      </c>
      <c r="C169" s="73" t="s">
        <v>586</v>
      </c>
      <c r="D169" s="73" t="s">
        <v>1012</v>
      </c>
      <c r="E169" s="61" t="s">
        <v>899</v>
      </c>
    </row>
    <row r="170" spans="1:5" x14ac:dyDescent="0.25">
      <c r="A170" s="61" t="s">
        <v>479</v>
      </c>
      <c r="B170" s="61" t="s">
        <v>696</v>
      </c>
      <c r="C170" s="73" t="s">
        <v>1287</v>
      </c>
      <c r="D170" s="73" t="s">
        <v>1013</v>
      </c>
      <c r="E170" s="61" t="s">
        <v>899</v>
      </c>
    </row>
    <row r="171" spans="1:5" x14ac:dyDescent="0.25">
      <c r="A171" s="61" t="s">
        <v>480</v>
      </c>
      <c r="B171" s="61" t="s">
        <v>697</v>
      </c>
      <c r="C171" s="73" t="s">
        <v>1288</v>
      </c>
      <c r="D171" s="73" t="s">
        <v>1014</v>
      </c>
      <c r="E171" s="61" t="s">
        <v>899</v>
      </c>
    </row>
    <row r="172" spans="1:5" x14ac:dyDescent="0.25">
      <c r="A172" s="61" t="s">
        <v>481</v>
      </c>
      <c r="B172" s="61" t="s">
        <v>698</v>
      </c>
      <c r="C172" s="73" t="s">
        <v>1289</v>
      </c>
      <c r="D172" s="73" t="s">
        <v>1015</v>
      </c>
      <c r="E172" s="61" t="s">
        <v>899</v>
      </c>
    </row>
    <row r="173" spans="1:5" x14ac:dyDescent="0.25">
      <c r="A173" s="61" t="s">
        <v>482</v>
      </c>
      <c r="B173" s="61" t="s">
        <v>699</v>
      </c>
      <c r="C173" s="73" t="s">
        <v>586</v>
      </c>
      <c r="D173" s="73" t="s">
        <v>586</v>
      </c>
      <c r="E173" s="61" t="s">
        <v>899</v>
      </c>
    </row>
    <row r="174" spans="1:5" x14ac:dyDescent="0.25">
      <c r="A174" s="61" t="s">
        <v>483</v>
      </c>
      <c r="B174" s="61" t="s">
        <v>700</v>
      </c>
      <c r="C174" s="73" t="s">
        <v>586</v>
      </c>
      <c r="D174" s="73" t="s">
        <v>586</v>
      </c>
      <c r="E174" s="61" t="s">
        <v>899</v>
      </c>
    </row>
    <row r="175" spans="1:5" x14ac:dyDescent="0.25">
      <c r="A175" s="61" t="s">
        <v>484</v>
      </c>
      <c r="B175" s="61" t="s">
        <v>701</v>
      </c>
      <c r="C175" s="73" t="s">
        <v>586</v>
      </c>
      <c r="D175" s="73" t="s">
        <v>586</v>
      </c>
      <c r="E175" s="61" t="s">
        <v>899</v>
      </c>
    </row>
    <row r="176" spans="1:5" x14ac:dyDescent="0.25">
      <c r="A176" s="61" t="s">
        <v>485</v>
      </c>
      <c r="B176" s="61" t="s">
        <v>702</v>
      </c>
      <c r="C176" s="73" t="s">
        <v>586</v>
      </c>
      <c r="D176" s="73" t="s">
        <v>586</v>
      </c>
      <c r="E176" s="61" t="s">
        <v>899</v>
      </c>
    </row>
    <row r="177" spans="1:5" x14ac:dyDescent="0.25">
      <c r="A177" s="61" t="s">
        <v>486</v>
      </c>
      <c r="B177" s="61" t="s">
        <v>703</v>
      </c>
      <c r="C177" s="73" t="s">
        <v>586</v>
      </c>
      <c r="D177" s="73" t="s">
        <v>586</v>
      </c>
      <c r="E177" s="61" t="s">
        <v>899</v>
      </c>
    </row>
    <row r="178" spans="1:5" x14ac:dyDescent="0.25">
      <c r="A178" s="61" t="s">
        <v>487</v>
      </c>
      <c r="B178" s="61" t="s">
        <v>704</v>
      </c>
      <c r="C178" s="73" t="s">
        <v>586</v>
      </c>
      <c r="D178" s="73" t="s">
        <v>586</v>
      </c>
      <c r="E178" s="61" t="s">
        <v>899</v>
      </c>
    </row>
    <row r="179" spans="1:5" x14ac:dyDescent="0.25">
      <c r="A179" s="61" t="s">
        <v>488</v>
      </c>
      <c r="B179" s="61" t="s">
        <v>705</v>
      </c>
      <c r="C179" s="73" t="s">
        <v>586</v>
      </c>
      <c r="D179" s="73" t="s">
        <v>586</v>
      </c>
      <c r="E179" s="61" t="s">
        <v>899</v>
      </c>
    </row>
    <row r="180" spans="1:5" x14ac:dyDescent="0.25">
      <c r="A180" s="61" t="s">
        <v>489</v>
      </c>
      <c r="B180" s="61" t="s">
        <v>712</v>
      </c>
      <c r="C180" s="73" t="s">
        <v>1290</v>
      </c>
      <c r="D180" s="73" t="s">
        <v>1016</v>
      </c>
      <c r="E180" s="61" t="s">
        <v>899</v>
      </c>
    </row>
    <row r="181" spans="1:5" x14ac:dyDescent="0.25">
      <c r="A181" s="61" t="s">
        <v>490</v>
      </c>
      <c r="B181" s="61" t="s">
        <v>713</v>
      </c>
      <c r="C181" s="73" t="s">
        <v>586</v>
      </c>
      <c r="D181" s="73" t="s">
        <v>586</v>
      </c>
      <c r="E181" s="61" t="s">
        <v>899</v>
      </c>
    </row>
    <row r="182" spans="1:5" x14ac:dyDescent="0.25">
      <c r="A182" s="61" t="s">
        <v>491</v>
      </c>
      <c r="B182" s="61" t="s">
        <v>714</v>
      </c>
      <c r="C182" s="73" t="s">
        <v>586</v>
      </c>
      <c r="D182" s="73" t="s">
        <v>586</v>
      </c>
      <c r="E182" s="61" t="s">
        <v>899</v>
      </c>
    </row>
    <row r="183" spans="1:5" x14ac:dyDescent="0.25">
      <c r="A183" s="61" t="s">
        <v>492</v>
      </c>
      <c r="B183" s="61" t="s">
        <v>715</v>
      </c>
      <c r="C183" s="73" t="s">
        <v>1290</v>
      </c>
      <c r="D183" s="73" t="s">
        <v>1016</v>
      </c>
      <c r="E183" s="61" t="s">
        <v>899</v>
      </c>
    </row>
    <row r="184" spans="1:5" x14ac:dyDescent="0.25">
      <c r="A184" s="61" t="s">
        <v>493</v>
      </c>
      <c r="B184" s="61" t="s">
        <v>689</v>
      </c>
      <c r="C184" s="73" t="s">
        <v>1290</v>
      </c>
      <c r="D184" s="73" t="s">
        <v>1016</v>
      </c>
      <c r="E184" s="61" t="s">
        <v>899</v>
      </c>
    </row>
    <row r="185" spans="1:5" x14ac:dyDescent="0.25">
      <c r="A185" s="61" t="s">
        <v>494</v>
      </c>
      <c r="B185" s="61" t="s">
        <v>716</v>
      </c>
      <c r="C185" s="73" t="s">
        <v>1291</v>
      </c>
      <c r="D185" s="73" t="s">
        <v>1017</v>
      </c>
      <c r="E185" s="61" t="s">
        <v>899</v>
      </c>
    </row>
    <row r="186" spans="1:5" x14ac:dyDescent="0.25">
      <c r="A186" s="61" t="s">
        <v>495</v>
      </c>
      <c r="B186" s="61" t="s">
        <v>717</v>
      </c>
      <c r="C186" s="73" t="s">
        <v>1292</v>
      </c>
      <c r="D186" s="73" t="s">
        <v>718</v>
      </c>
      <c r="E186" s="61" t="s">
        <v>899</v>
      </c>
    </row>
    <row r="187" spans="1:5" x14ac:dyDescent="0.25">
      <c r="A187" s="61" t="s">
        <v>496</v>
      </c>
      <c r="B187" s="61" t="s">
        <v>719</v>
      </c>
      <c r="C187" s="73" t="s">
        <v>720</v>
      </c>
      <c r="D187" s="73" t="s">
        <v>720</v>
      </c>
      <c r="E187" s="61" t="s">
        <v>899</v>
      </c>
    </row>
    <row r="188" spans="1:5" x14ac:dyDescent="0.25">
      <c r="A188" s="61" t="s">
        <v>497</v>
      </c>
      <c r="B188" s="61" t="s">
        <v>722</v>
      </c>
      <c r="C188" s="73" t="s">
        <v>586</v>
      </c>
      <c r="D188" s="73" t="s">
        <v>586</v>
      </c>
      <c r="E188" s="61" t="s">
        <v>899</v>
      </c>
    </row>
    <row r="189" spans="1:5" x14ac:dyDescent="0.25">
      <c r="A189" s="61" t="s">
        <v>498</v>
      </c>
      <c r="B189" s="61" t="s">
        <v>723</v>
      </c>
      <c r="C189" s="73" t="s">
        <v>586</v>
      </c>
      <c r="D189" s="73" t="s">
        <v>586</v>
      </c>
      <c r="E189" s="61" t="s">
        <v>899</v>
      </c>
    </row>
    <row r="190" spans="1:5" x14ac:dyDescent="0.25">
      <c r="A190" s="61" t="s">
        <v>499</v>
      </c>
      <c r="B190" s="61" t="s">
        <v>724</v>
      </c>
      <c r="C190" s="73" t="s">
        <v>586</v>
      </c>
      <c r="D190" s="73" t="s">
        <v>586</v>
      </c>
      <c r="E190" s="61" t="s">
        <v>899</v>
      </c>
    </row>
    <row r="191" spans="1:5" x14ac:dyDescent="0.25">
      <c r="A191" s="61" t="s">
        <v>500</v>
      </c>
      <c r="B191" s="61" t="s">
        <v>725</v>
      </c>
      <c r="C191" s="73" t="s">
        <v>586</v>
      </c>
      <c r="D191" s="73" t="s">
        <v>586</v>
      </c>
      <c r="E191" s="61" t="s">
        <v>899</v>
      </c>
    </row>
    <row r="192" spans="1:5" x14ac:dyDescent="0.25">
      <c r="A192" s="61" t="s">
        <v>501</v>
      </c>
      <c r="B192" s="61" t="s">
        <v>726</v>
      </c>
      <c r="C192" s="73" t="s">
        <v>727</v>
      </c>
      <c r="D192" s="73" t="s">
        <v>727</v>
      </c>
      <c r="E192" s="61" t="s">
        <v>899</v>
      </c>
    </row>
    <row r="193" spans="1:5" x14ac:dyDescent="0.25">
      <c r="A193" s="61" t="s">
        <v>502</v>
      </c>
      <c r="B193" s="61" t="s">
        <v>707</v>
      </c>
      <c r="C193" s="73" t="s">
        <v>586</v>
      </c>
      <c r="D193" s="73" t="s">
        <v>586</v>
      </c>
      <c r="E193" s="61" t="s">
        <v>899</v>
      </c>
    </row>
    <row r="194" spans="1:5" x14ac:dyDescent="0.25">
      <c r="A194" s="61" t="s">
        <v>503</v>
      </c>
      <c r="B194" s="61" t="s">
        <v>728</v>
      </c>
      <c r="C194" s="73" t="s">
        <v>721</v>
      </c>
      <c r="D194" s="73" t="s">
        <v>721</v>
      </c>
      <c r="E194" s="61" t="s">
        <v>899</v>
      </c>
    </row>
    <row r="195" spans="1:5" x14ac:dyDescent="0.25">
      <c r="A195" s="61" t="s">
        <v>504</v>
      </c>
      <c r="B195" s="61" t="s">
        <v>729</v>
      </c>
      <c r="C195" s="73" t="s">
        <v>586</v>
      </c>
      <c r="D195" s="73" t="s">
        <v>586</v>
      </c>
      <c r="E195" s="61" t="s">
        <v>899</v>
      </c>
    </row>
    <row r="196" spans="1:5" x14ac:dyDescent="0.25">
      <c r="A196" s="61" t="s">
        <v>505</v>
      </c>
      <c r="B196" s="61" t="s">
        <v>730</v>
      </c>
      <c r="C196" s="73" t="s">
        <v>586</v>
      </c>
      <c r="D196" s="73" t="s">
        <v>586</v>
      </c>
      <c r="E196" s="61" t="s">
        <v>899</v>
      </c>
    </row>
    <row r="197" spans="1:5" x14ac:dyDescent="0.25">
      <c r="A197" s="61" t="s">
        <v>506</v>
      </c>
      <c r="B197" s="61" t="s">
        <v>731</v>
      </c>
      <c r="C197" s="73" t="s">
        <v>1293</v>
      </c>
      <c r="D197" s="73" t="s">
        <v>1018</v>
      </c>
      <c r="E197" s="61" t="s">
        <v>899</v>
      </c>
    </row>
    <row r="198" spans="1:5" x14ac:dyDescent="0.25">
      <c r="A198" s="61" t="s">
        <v>507</v>
      </c>
      <c r="B198" s="61" t="s">
        <v>732</v>
      </c>
      <c r="C198" s="73" t="s">
        <v>1019</v>
      </c>
      <c r="D198" s="73" t="s">
        <v>1019</v>
      </c>
      <c r="E198" s="61" t="s">
        <v>899</v>
      </c>
    </row>
    <row r="199" spans="1:5" x14ac:dyDescent="0.25">
      <c r="A199" s="61" t="s">
        <v>508</v>
      </c>
      <c r="B199" s="61" t="s">
        <v>734</v>
      </c>
      <c r="C199" s="73" t="s">
        <v>586</v>
      </c>
      <c r="D199" s="73" t="s">
        <v>586</v>
      </c>
      <c r="E199" s="61" t="s">
        <v>899</v>
      </c>
    </row>
    <row r="200" spans="1:5" x14ac:dyDescent="0.25">
      <c r="A200" s="61" t="s">
        <v>509</v>
      </c>
      <c r="B200" s="61" t="s">
        <v>735</v>
      </c>
      <c r="C200" s="73" t="s">
        <v>586</v>
      </c>
      <c r="D200" s="73" t="s">
        <v>586</v>
      </c>
      <c r="E200" s="61" t="s">
        <v>899</v>
      </c>
    </row>
    <row r="201" spans="1:5" x14ac:dyDescent="0.25">
      <c r="A201" s="61" t="s">
        <v>510</v>
      </c>
      <c r="B201" s="61" t="s">
        <v>736</v>
      </c>
      <c r="C201" s="73" t="s">
        <v>586</v>
      </c>
      <c r="D201" s="73" t="s">
        <v>586</v>
      </c>
      <c r="E201" s="61" t="s">
        <v>899</v>
      </c>
    </row>
    <row r="202" spans="1:5" x14ac:dyDescent="0.25">
      <c r="A202" s="61" t="s">
        <v>511</v>
      </c>
      <c r="B202" s="61" t="s">
        <v>737</v>
      </c>
      <c r="C202" s="73" t="s">
        <v>1020</v>
      </c>
      <c r="D202" s="73" t="s">
        <v>1020</v>
      </c>
      <c r="E202" s="61" t="s">
        <v>899</v>
      </c>
    </row>
    <row r="203" spans="1:5" x14ac:dyDescent="0.25">
      <c r="A203" s="61" t="s">
        <v>512</v>
      </c>
      <c r="B203" s="61" t="s">
        <v>738</v>
      </c>
      <c r="C203" s="73" t="s">
        <v>586</v>
      </c>
      <c r="D203" s="73" t="s">
        <v>586</v>
      </c>
      <c r="E203" s="61" t="s">
        <v>899</v>
      </c>
    </row>
    <row r="204" spans="1:5" x14ac:dyDescent="0.25">
      <c r="A204" s="61" t="s">
        <v>513</v>
      </c>
      <c r="B204" s="61" t="s">
        <v>739</v>
      </c>
      <c r="C204" s="73" t="s">
        <v>1021</v>
      </c>
      <c r="D204" s="73" t="s">
        <v>1021</v>
      </c>
      <c r="E204" s="61" t="s">
        <v>899</v>
      </c>
    </row>
    <row r="205" spans="1:5" x14ac:dyDescent="0.25">
      <c r="A205" s="61" t="s">
        <v>514</v>
      </c>
      <c r="B205" s="61" t="s">
        <v>740</v>
      </c>
      <c r="C205" s="73" t="s">
        <v>586</v>
      </c>
      <c r="D205" s="73" t="s">
        <v>586</v>
      </c>
      <c r="E205" s="61" t="s">
        <v>899</v>
      </c>
    </row>
    <row r="206" spans="1:5" x14ac:dyDescent="0.25">
      <c r="A206" s="61" t="s">
        <v>515</v>
      </c>
      <c r="B206" s="61" t="s">
        <v>726</v>
      </c>
      <c r="C206" s="73" t="s">
        <v>586</v>
      </c>
      <c r="D206" s="73" t="s">
        <v>586</v>
      </c>
      <c r="E206" s="61" t="s">
        <v>899</v>
      </c>
    </row>
    <row r="207" spans="1:5" x14ac:dyDescent="0.25">
      <c r="A207" s="61" t="s">
        <v>516</v>
      </c>
      <c r="B207" s="61" t="s">
        <v>741</v>
      </c>
      <c r="C207" s="73" t="s">
        <v>586</v>
      </c>
      <c r="D207" s="73" t="s">
        <v>586</v>
      </c>
      <c r="E207" s="61" t="s">
        <v>899</v>
      </c>
    </row>
    <row r="208" spans="1:5" x14ac:dyDescent="0.25">
      <c r="A208" s="61" t="s">
        <v>517</v>
      </c>
      <c r="B208" s="61" t="s">
        <v>742</v>
      </c>
      <c r="C208" s="73" t="s">
        <v>586</v>
      </c>
      <c r="D208" s="73" t="s">
        <v>1022</v>
      </c>
      <c r="E208" s="61" t="s">
        <v>899</v>
      </c>
    </row>
    <row r="209" spans="1:7" x14ac:dyDescent="0.25">
      <c r="A209" s="61" t="s">
        <v>518</v>
      </c>
      <c r="B209" s="61" t="s">
        <v>743</v>
      </c>
      <c r="C209" s="73" t="s">
        <v>586</v>
      </c>
      <c r="D209" s="73" t="s">
        <v>586</v>
      </c>
      <c r="E209" s="61" t="s">
        <v>899</v>
      </c>
    </row>
    <row r="210" spans="1:7" x14ac:dyDescent="0.25">
      <c r="A210" s="61" t="s">
        <v>519</v>
      </c>
      <c r="B210" s="61" t="s">
        <v>744</v>
      </c>
      <c r="C210" s="73" t="s">
        <v>1294</v>
      </c>
      <c r="D210" s="73" t="s">
        <v>586</v>
      </c>
      <c r="E210" s="61" t="s">
        <v>899</v>
      </c>
    </row>
    <row r="211" spans="1:7" x14ac:dyDescent="0.25">
      <c r="A211" s="61" t="s">
        <v>520</v>
      </c>
      <c r="B211" s="61" t="s">
        <v>745</v>
      </c>
      <c r="C211" s="73" t="s">
        <v>586</v>
      </c>
      <c r="D211" s="73" t="s">
        <v>586</v>
      </c>
      <c r="E211" s="61" t="s">
        <v>899</v>
      </c>
    </row>
    <row r="212" spans="1:7" x14ac:dyDescent="0.25">
      <c r="A212" s="61" t="s">
        <v>521</v>
      </c>
      <c r="B212" s="61" t="s">
        <v>746</v>
      </c>
      <c r="C212" s="73" t="s">
        <v>586</v>
      </c>
      <c r="D212" s="73" t="s">
        <v>586</v>
      </c>
      <c r="E212" s="61" t="s">
        <v>899</v>
      </c>
    </row>
    <row r="213" spans="1:7" x14ac:dyDescent="0.25">
      <c r="A213" s="61" t="s">
        <v>522</v>
      </c>
      <c r="B213" s="61" t="s">
        <v>747</v>
      </c>
      <c r="C213" s="73" t="s">
        <v>1295</v>
      </c>
      <c r="D213" s="73" t="s">
        <v>1023</v>
      </c>
      <c r="E213" s="61" t="s">
        <v>899</v>
      </c>
    </row>
    <row r="214" spans="1:7" x14ac:dyDescent="0.25">
      <c r="A214" s="61" t="s">
        <v>523</v>
      </c>
      <c r="B214" s="61" t="s">
        <v>748</v>
      </c>
      <c r="C214" s="73" t="s">
        <v>1295</v>
      </c>
      <c r="D214" s="73" t="s">
        <v>1023</v>
      </c>
      <c r="E214" s="61" t="s">
        <v>899</v>
      </c>
      <c r="F214" s="73"/>
    </row>
    <row r="215" spans="1:7" x14ac:dyDescent="0.25">
      <c r="C215" s="73"/>
      <c r="D215" s="73"/>
      <c r="E215" s="73"/>
      <c r="F215" s="73"/>
    </row>
    <row r="216" spans="1:7" x14ac:dyDescent="0.25">
      <c r="C216" s="73"/>
      <c r="D216" s="73"/>
      <c r="E216" s="73"/>
      <c r="F216" s="73"/>
    </row>
    <row r="217" spans="1:7" x14ac:dyDescent="0.25">
      <c r="A217" s="14" t="s">
        <v>894</v>
      </c>
      <c r="B217" s="14" t="s">
        <v>895</v>
      </c>
      <c r="C217" s="14" t="s">
        <v>896</v>
      </c>
      <c r="D217" s="14" t="s">
        <v>1296</v>
      </c>
      <c r="E217" s="14" t="s">
        <v>905</v>
      </c>
      <c r="F217" s="14" t="s">
        <v>906</v>
      </c>
      <c r="G217" s="14" t="s">
        <v>898</v>
      </c>
    </row>
    <row r="218" spans="1:7" x14ac:dyDescent="0.25">
      <c r="A218" s="61" t="s">
        <v>524</v>
      </c>
      <c r="B218" s="61" t="s">
        <v>749</v>
      </c>
      <c r="C218" s="73" t="s">
        <v>1297</v>
      </c>
      <c r="D218" s="73" t="s">
        <v>1298</v>
      </c>
      <c r="E218" s="73" t="s">
        <v>1299</v>
      </c>
      <c r="F218" s="73" t="s">
        <v>1300</v>
      </c>
      <c r="G218" s="61" t="s">
        <v>899</v>
      </c>
    </row>
    <row r="219" spans="1:7" x14ac:dyDescent="0.25">
      <c r="A219" s="61" t="s">
        <v>525</v>
      </c>
      <c r="B219" s="61" t="s">
        <v>751</v>
      </c>
      <c r="C219" s="73" t="s">
        <v>1301</v>
      </c>
      <c r="D219" s="73" t="s">
        <v>1302</v>
      </c>
      <c r="E219" s="73" t="s">
        <v>1303</v>
      </c>
      <c r="F219" s="73" t="s">
        <v>1304</v>
      </c>
      <c r="G219" s="61" t="s">
        <v>899</v>
      </c>
    </row>
    <row r="220" spans="1:7" x14ac:dyDescent="0.25">
      <c r="A220" s="61" t="s">
        <v>526</v>
      </c>
      <c r="B220" s="61" t="s">
        <v>753</v>
      </c>
      <c r="C220" s="73" t="s">
        <v>1305</v>
      </c>
      <c r="D220" s="73" t="s">
        <v>1306</v>
      </c>
      <c r="E220" s="73" t="s">
        <v>1307</v>
      </c>
      <c r="F220" s="73" t="s">
        <v>1308</v>
      </c>
      <c r="G220" s="61" t="s">
        <v>899</v>
      </c>
    </row>
    <row r="221" spans="1:7" x14ac:dyDescent="0.25">
      <c r="A221" s="61" t="s">
        <v>527</v>
      </c>
      <c r="B221" s="61" t="s">
        <v>755</v>
      </c>
      <c r="C221" s="73" t="s">
        <v>1309</v>
      </c>
      <c r="D221" s="73" t="s">
        <v>1310</v>
      </c>
      <c r="E221" s="73" t="s">
        <v>1311</v>
      </c>
      <c r="F221" s="73" t="s">
        <v>1312</v>
      </c>
      <c r="G221" s="61" t="s">
        <v>899</v>
      </c>
    </row>
    <row r="222" spans="1:7" x14ac:dyDescent="0.25">
      <c r="A222" s="61" t="s">
        <v>528</v>
      </c>
      <c r="B222" s="61" t="s">
        <v>757</v>
      </c>
      <c r="C222" s="73" t="s">
        <v>1313</v>
      </c>
      <c r="D222" s="73" t="s">
        <v>1314</v>
      </c>
      <c r="E222" s="73" t="s">
        <v>1315</v>
      </c>
      <c r="F222" s="73" t="s">
        <v>1316</v>
      </c>
      <c r="G222" s="61" t="s">
        <v>899</v>
      </c>
    </row>
    <row r="223" spans="1:7" x14ac:dyDescent="0.25">
      <c r="A223" s="61" t="s">
        <v>529</v>
      </c>
      <c r="B223" s="61" t="s">
        <v>759</v>
      </c>
      <c r="C223" s="73" t="s">
        <v>1317</v>
      </c>
      <c r="D223" s="73" t="s">
        <v>1318</v>
      </c>
      <c r="E223" s="73" t="s">
        <v>1319</v>
      </c>
      <c r="F223" s="73" t="s">
        <v>1320</v>
      </c>
      <c r="G223" s="61" t="s">
        <v>899</v>
      </c>
    </row>
    <row r="224" spans="1:7" x14ac:dyDescent="0.25">
      <c r="A224" s="61" t="s">
        <v>530</v>
      </c>
      <c r="B224" s="61" t="s">
        <v>761</v>
      </c>
      <c r="C224" s="73" t="s">
        <v>586</v>
      </c>
      <c r="D224" s="73" t="s">
        <v>586</v>
      </c>
      <c r="E224" s="73" t="s">
        <v>586</v>
      </c>
      <c r="F224" s="73" t="s">
        <v>586</v>
      </c>
      <c r="G224" s="61" t="s">
        <v>899</v>
      </c>
    </row>
    <row r="225" spans="1:7" x14ac:dyDescent="0.25">
      <c r="A225" s="61" t="s">
        <v>531</v>
      </c>
      <c r="B225" s="61" t="s">
        <v>762</v>
      </c>
      <c r="C225" s="73" t="s">
        <v>1321</v>
      </c>
      <c r="D225" s="73" t="s">
        <v>1322</v>
      </c>
      <c r="E225" s="73" t="s">
        <v>1323</v>
      </c>
      <c r="F225" s="73" t="s">
        <v>1324</v>
      </c>
      <c r="G225" s="61" t="s">
        <v>899</v>
      </c>
    </row>
    <row r="226" spans="1:7" x14ac:dyDescent="0.25">
      <c r="A226" s="61" t="s">
        <v>532</v>
      </c>
      <c r="B226" s="61" t="s">
        <v>764</v>
      </c>
      <c r="C226" s="73" t="s">
        <v>1325</v>
      </c>
      <c r="D226" s="73" t="s">
        <v>1326</v>
      </c>
      <c r="E226" s="73" t="s">
        <v>1327</v>
      </c>
      <c r="F226" s="73" t="s">
        <v>1328</v>
      </c>
      <c r="G226" s="61" t="s">
        <v>899</v>
      </c>
    </row>
    <row r="227" spans="1:7" x14ac:dyDescent="0.25">
      <c r="A227" s="61" t="s">
        <v>533</v>
      </c>
      <c r="B227" s="61" t="s">
        <v>766</v>
      </c>
      <c r="C227" s="73" t="s">
        <v>586</v>
      </c>
      <c r="D227" s="73" t="s">
        <v>586</v>
      </c>
      <c r="E227" s="73" t="s">
        <v>586</v>
      </c>
      <c r="F227" s="73" t="s">
        <v>586</v>
      </c>
      <c r="G227" s="61" t="s">
        <v>899</v>
      </c>
    </row>
    <row r="228" spans="1:7" x14ac:dyDescent="0.25">
      <c r="A228" s="61" t="s">
        <v>534</v>
      </c>
      <c r="B228" s="61" t="s">
        <v>767</v>
      </c>
      <c r="C228" s="73" t="s">
        <v>1329</v>
      </c>
      <c r="D228" s="73" t="s">
        <v>1330</v>
      </c>
      <c r="E228" s="73" t="s">
        <v>1331</v>
      </c>
      <c r="F228" s="73" t="s">
        <v>1332</v>
      </c>
      <c r="G228" s="61" t="s">
        <v>899</v>
      </c>
    </row>
    <row r="229" spans="1:7" x14ac:dyDescent="0.25">
      <c r="A229" s="61" t="s">
        <v>535</v>
      </c>
      <c r="B229" s="61" t="s">
        <v>769</v>
      </c>
      <c r="C229" s="73" t="s">
        <v>1333</v>
      </c>
      <c r="D229" s="73" t="s">
        <v>1334</v>
      </c>
      <c r="E229" s="73" t="s">
        <v>1335</v>
      </c>
      <c r="F229" s="73" t="s">
        <v>1336</v>
      </c>
      <c r="G229" s="61" t="s">
        <v>899</v>
      </c>
    </row>
    <row r="230" spans="1:7" x14ac:dyDescent="0.25">
      <c r="A230" s="61" t="s">
        <v>536</v>
      </c>
      <c r="B230" s="61" t="s">
        <v>771</v>
      </c>
      <c r="C230" s="73" t="s">
        <v>1337</v>
      </c>
      <c r="D230" s="73" t="s">
        <v>1338</v>
      </c>
      <c r="E230" s="73" t="s">
        <v>1339</v>
      </c>
      <c r="F230" s="73" t="s">
        <v>1340</v>
      </c>
      <c r="G230" s="61" t="s">
        <v>899</v>
      </c>
    </row>
    <row r="231" spans="1:7" x14ac:dyDescent="0.25">
      <c r="A231" s="61" t="s">
        <v>537</v>
      </c>
      <c r="B231" s="61" t="s">
        <v>773</v>
      </c>
      <c r="C231" s="73" t="s">
        <v>1341</v>
      </c>
      <c r="D231" s="73" t="s">
        <v>1342</v>
      </c>
      <c r="E231" s="73" t="s">
        <v>1343</v>
      </c>
      <c r="F231" s="73" t="s">
        <v>1344</v>
      </c>
      <c r="G231" s="61" t="s">
        <v>899</v>
      </c>
    </row>
    <row r="232" spans="1:7" x14ac:dyDescent="0.25">
      <c r="A232" s="61" t="s">
        <v>538</v>
      </c>
      <c r="B232" s="61" t="s">
        <v>775</v>
      </c>
      <c r="C232" s="73" t="s">
        <v>1345</v>
      </c>
      <c r="D232" s="73" t="s">
        <v>1346</v>
      </c>
      <c r="E232" s="73" t="s">
        <v>1347</v>
      </c>
      <c r="F232" s="73" t="s">
        <v>1348</v>
      </c>
      <c r="G232" s="61" t="s">
        <v>899</v>
      </c>
    </row>
    <row r="233" spans="1:7" x14ac:dyDescent="0.25">
      <c r="A233" s="61" t="s">
        <v>539</v>
      </c>
      <c r="B233" s="61" t="s">
        <v>777</v>
      </c>
      <c r="C233" s="73" t="s">
        <v>1349</v>
      </c>
      <c r="D233" s="73" t="s">
        <v>1350</v>
      </c>
      <c r="E233" s="73" t="s">
        <v>1351</v>
      </c>
      <c r="F233" s="73" t="s">
        <v>1352</v>
      </c>
      <c r="G233" s="61" t="s">
        <v>899</v>
      </c>
    </row>
    <row r="234" spans="1:7" x14ac:dyDescent="0.25">
      <c r="A234" s="61" t="s">
        <v>540</v>
      </c>
      <c r="B234" s="61" t="s">
        <v>568</v>
      </c>
      <c r="C234" s="73" t="s">
        <v>1353</v>
      </c>
      <c r="D234" s="73" t="s">
        <v>1354</v>
      </c>
      <c r="E234" s="73" t="s">
        <v>1355</v>
      </c>
      <c r="F234" s="73" t="s">
        <v>1356</v>
      </c>
      <c r="G234" s="61" t="s">
        <v>899</v>
      </c>
    </row>
    <row r="235" spans="1:7" x14ac:dyDescent="0.25">
      <c r="A235" s="61" t="s">
        <v>541</v>
      </c>
      <c r="B235" s="61" t="s">
        <v>569</v>
      </c>
      <c r="C235" s="73" t="s">
        <v>1357</v>
      </c>
      <c r="D235" s="73" t="s">
        <v>1358</v>
      </c>
      <c r="E235" s="73" t="s">
        <v>1359</v>
      </c>
      <c r="F235" s="73" t="s">
        <v>1360</v>
      </c>
      <c r="G235" s="61" t="s">
        <v>899</v>
      </c>
    </row>
    <row r="236" spans="1:7" x14ac:dyDescent="0.25">
      <c r="A236" s="61" t="s">
        <v>542</v>
      </c>
      <c r="B236" s="61" t="s">
        <v>781</v>
      </c>
      <c r="C236" s="73" t="s">
        <v>1361</v>
      </c>
      <c r="D236" s="73" t="s">
        <v>1294</v>
      </c>
      <c r="E236" s="73" t="s">
        <v>1362</v>
      </c>
      <c r="F236" s="73" t="s">
        <v>1363</v>
      </c>
      <c r="G236" s="61" t="s">
        <v>899</v>
      </c>
    </row>
    <row r="237" spans="1:7" x14ac:dyDescent="0.25">
      <c r="A237" s="61" t="s">
        <v>543</v>
      </c>
      <c r="B237" s="61" t="s">
        <v>783</v>
      </c>
      <c r="C237" s="73" t="s">
        <v>586</v>
      </c>
      <c r="D237" s="73" t="s">
        <v>586</v>
      </c>
      <c r="E237" s="73" t="s">
        <v>586</v>
      </c>
      <c r="F237" s="73" t="s">
        <v>586</v>
      </c>
      <c r="G237" s="61" t="s">
        <v>899</v>
      </c>
    </row>
    <row r="238" spans="1:7" x14ac:dyDescent="0.25">
      <c r="A238" s="61" t="s">
        <v>544</v>
      </c>
      <c r="B238" s="61" t="s">
        <v>784</v>
      </c>
      <c r="C238" s="73" t="s">
        <v>586</v>
      </c>
      <c r="D238" s="73" t="s">
        <v>586</v>
      </c>
      <c r="E238" s="73" t="s">
        <v>586</v>
      </c>
      <c r="F238" s="73" t="s">
        <v>586</v>
      </c>
      <c r="G238" s="61" t="s">
        <v>899</v>
      </c>
    </row>
    <row r="239" spans="1:7" x14ac:dyDescent="0.25">
      <c r="A239" s="61" t="s">
        <v>545</v>
      </c>
      <c r="B239" s="61" t="s">
        <v>785</v>
      </c>
      <c r="C239" s="73" t="s">
        <v>586</v>
      </c>
      <c r="D239" s="73" t="s">
        <v>586</v>
      </c>
      <c r="E239" s="73" t="s">
        <v>586</v>
      </c>
      <c r="F239" s="73" t="s">
        <v>586</v>
      </c>
      <c r="G239" s="61" t="s">
        <v>899</v>
      </c>
    </row>
    <row r="240" spans="1:7" x14ac:dyDescent="0.25">
      <c r="A240" s="61" t="s">
        <v>546</v>
      </c>
      <c r="B240" s="61" t="s">
        <v>786</v>
      </c>
      <c r="C240" s="73" t="s">
        <v>1361</v>
      </c>
      <c r="D240" s="73" t="s">
        <v>1294</v>
      </c>
      <c r="E240" s="73" t="s">
        <v>1362</v>
      </c>
      <c r="F240" s="73" t="s">
        <v>1363</v>
      </c>
      <c r="G240" s="61" t="s">
        <v>899</v>
      </c>
    </row>
    <row r="241" spans="1:7" x14ac:dyDescent="0.25">
      <c r="A241" s="61" t="s">
        <v>547</v>
      </c>
      <c r="B241" s="61" t="s">
        <v>787</v>
      </c>
      <c r="C241" s="61"/>
      <c r="D241" s="61"/>
      <c r="E241" s="61"/>
      <c r="F241" s="61"/>
      <c r="G241" s="61" t="s">
        <v>899</v>
      </c>
    </row>
    <row r="242" spans="1:7" x14ac:dyDescent="0.25">
      <c r="A242" s="61" t="s">
        <v>548</v>
      </c>
      <c r="B242" s="61" t="s">
        <v>788</v>
      </c>
      <c r="C242" s="61"/>
      <c r="D242" s="61"/>
      <c r="E242" s="61"/>
      <c r="F242" s="61"/>
      <c r="G242" s="61" t="s">
        <v>899</v>
      </c>
    </row>
    <row r="243" spans="1:7" x14ac:dyDescent="0.25">
      <c r="A243" s="61" t="s">
        <v>549</v>
      </c>
      <c r="B243" s="61" t="s">
        <v>577</v>
      </c>
      <c r="C243" s="87" t="s">
        <v>1364</v>
      </c>
      <c r="D243" s="87" t="s">
        <v>1365</v>
      </c>
      <c r="E243" s="87" t="s">
        <v>1366</v>
      </c>
      <c r="F243" s="87" t="s">
        <v>1367</v>
      </c>
      <c r="G243" s="61" t="s">
        <v>899</v>
      </c>
    </row>
    <row r="244" spans="1:7" x14ac:dyDescent="0.25">
      <c r="A244" s="61" t="s">
        <v>550</v>
      </c>
      <c r="B244" s="61" t="s">
        <v>790</v>
      </c>
      <c r="C244" s="87"/>
      <c r="D244" s="87"/>
      <c r="E244" s="87"/>
      <c r="F244" s="87"/>
      <c r="G244" s="61" t="s">
        <v>899</v>
      </c>
    </row>
    <row r="245" spans="1:7" x14ac:dyDescent="0.25">
      <c r="A245" s="61" t="s">
        <v>551</v>
      </c>
      <c r="B245" s="61" t="s">
        <v>577</v>
      </c>
      <c r="C245" s="87" t="s">
        <v>1364</v>
      </c>
      <c r="D245" s="87" t="s">
        <v>1365</v>
      </c>
      <c r="E245" s="87" t="s">
        <v>1366</v>
      </c>
      <c r="F245" s="87" t="s">
        <v>1367</v>
      </c>
      <c r="G245" s="61" t="s">
        <v>899</v>
      </c>
    </row>
    <row r="246" spans="1:7" x14ac:dyDescent="0.25">
      <c r="A246" s="14"/>
      <c r="B246" s="14"/>
      <c r="C246" s="14"/>
      <c r="D246" s="14"/>
      <c r="E246" s="14"/>
      <c r="F246" s="14"/>
      <c r="G246" s="14"/>
    </row>
    <row r="247" spans="1:7" x14ac:dyDescent="0.25">
      <c r="C247" s="73"/>
      <c r="D247" s="73"/>
    </row>
    <row r="248" spans="1:7" x14ac:dyDescent="0.25">
      <c r="A248" s="14" t="s">
        <v>894</v>
      </c>
      <c r="B248" s="14" t="s">
        <v>895</v>
      </c>
      <c r="C248" s="14" t="s">
        <v>1296</v>
      </c>
      <c r="D248" s="14" t="s">
        <v>906</v>
      </c>
      <c r="E248" s="14" t="s">
        <v>898</v>
      </c>
    </row>
    <row r="249" spans="1:7" x14ac:dyDescent="0.25">
      <c r="A249" s="61" t="s">
        <v>4</v>
      </c>
      <c r="B249" s="61" t="s">
        <v>791</v>
      </c>
      <c r="C249" s="73" t="s">
        <v>1368</v>
      </c>
      <c r="D249" s="73" t="s">
        <v>1369</v>
      </c>
      <c r="E249" s="61" t="s">
        <v>899</v>
      </c>
    </row>
    <row r="250" spans="1:7" x14ac:dyDescent="0.25">
      <c r="A250" s="61" t="s">
        <v>5</v>
      </c>
      <c r="B250" s="61" t="s">
        <v>792</v>
      </c>
      <c r="C250" s="73" t="s">
        <v>1370</v>
      </c>
      <c r="D250" s="73" t="s">
        <v>1371</v>
      </c>
      <c r="E250" s="61" t="s">
        <v>899</v>
      </c>
    </row>
    <row r="251" spans="1:7" x14ac:dyDescent="0.25">
      <c r="A251" s="61" t="s">
        <v>6</v>
      </c>
      <c r="B251" s="61" t="s">
        <v>793</v>
      </c>
      <c r="C251" s="73" t="s">
        <v>1346</v>
      </c>
      <c r="D251" s="73" t="s">
        <v>1348</v>
      </c>
      <c r="E251" s="61" t="s">
        <v>899</v>
      </c>
    </row>
    <row r="252" spans="1:7" x14ac:dyDescent="0.25">
      <c r="A252" s="61" t="s">
        <v>7</v>
      </c>
      <c r="B252" s="61" t="s">
        <v>794</v>
      </c>
      <c r="C252" s="73" t="s">
        <v>1372</v>
      </c>
      <c r="D252" s="73" t="s">
        <v>1373</v>
      </c>
      <c r="E252" s="61" t="s">
        <v>899</v>
      </c>
    </row>
    <row r="253" spans="1:7" x14ac:dyDescent="0.25">
      <c r="A253" s="61" t="s">
        <v>8</v>
      </c>
      <c r="B253" s="61" t="s">
        <v>795</v>
      </c>
      <c r="C253" s="73" t="s">
        <v>1374</v>
      </c>
      <c r="D253" s="73" t="s">
        <v>1375</v>
      </c>
      <c r="E253" s="61" t="s">
        <v>899</v>
      </c>
    </row>
    <row r="254" spans="1:7" x14ac:dyDescent="0.25">
      <c r="A254" s="61" t="s">
        <v>9</v>
      </c>
      <c r="B254" s="61" t="s">
        <v>796</v>
      </c>
      <c r="C254" s="73" t="s">
        <v>1376</v>
      </c>
      <c r="D254" s="73" t="s">
        <v>1377</v>
      </c>
      <c r="E254" s="61" t="s">
        <v>899</v>
      </c>
    </row>
    <row r="255" spans="1:7" x14ac:dyDescent="0.25">
      <c r="A255" s="61" t="s">
        <v>10</v>
      </c>
      <c r="B255" s="61" t="s">
        <v>797</v>
      </c>
      <c r="C255" s="73" t="s">
        <v>1378</v>
      </c>
      <c r="D255" s="73" t="s">
        <v>1379</v>
      </c>
      <c r="E255" s="61" t="s">
        <v>899</v>
      </c>
    </row>
    <row r="256" spans="1:7" x14ac:dyDescent="0.25">
      <c r="A256" s="61" t="s">
        <v>11</v>
      </c>
      <c r="B256" s="61" t="s">
        <v>798</v>
      </c>
      <c r="C256" s="73" t="s">
        <v>1380</v>
      </c>
      <c r="D256" s="73" t="s">
        <v>1381</v>
      </c>
      <c r="E256" s="61" t="s">
        <v>899</v>
      </c>
    </row>
    <row r="257" spans="1:5" x14ac:dyDescent="0.25">
      <c r="A257" s="61" t="s">
        <v>12</v>
      </c>
      <c r="B257" s="61" t="s">
        <v>799</v>
      </c>
      <c r="C257" s="73" t="s">
        <v>1382</v>
      </c>
      <c r="D257" s="73" t="s">
        <v>1383</v>
      </c>
      <c r="E257" s="61" t="s">
        <v>899</v>
      </c>
    </row>
    <row r="258" spans="1:5" x14ac:dyDescent="0.25">
      <c r="A258" s="61" t="s">
        <v>13</v>
      </c>
      <c r="B258" s="61" t="s">
        <v>800</v>
      </c>
      <c r="C258" s="73" t="s">
        <v>1384</v>
      </c>
      <c r="D258" s="73" t="s">
        <v>1385</v>
      </c>
      <c r="E258" s="61" t="s">
        <v>899</v>
      </c>
    </row>
    <row r="259" spans="1:5" x14ac:dyDescent="0.25">
      <c r="A259" s="61" t="s">
        <v>14</v>
      </c>
      <c r="B259" s="61" t="s">
        <v>801</v>
      </c>
      <c r="C259" s="73" t="s">
        <v>586</v>
      </c>
      <c r="D259" s="73" t="s">
        <v>586</v>
      </c>
      <c r="E259" s="61" t="s">
        <v>899</v>
      </c>
    </row>
    <row r="260" spans="1:5" x14ac:dyDescent="0.25">
      <c r="A260" s="61" t="s">
        <v>15</v>
      </c>
      <c r="B260" s="61" t="s">
        <v>802</v>
      </c>
      <c r="C260" s="73" t="s">
        <v>1386</v>
      </c>
      <c r="D260" s="73" t="s">
        <v>1387</v>
      </c>
      <c r="E260" s="61" t="s">
        <v>899</v>
      </c>
    </row>
    <row r="261" spans="1:5" x14ac:dyDescent="0.25">
      <c r="A261" s="61" t="s">
        <v>16</v>
      </c>
      <c r="B261" s="61" t="s">
        <v>803</v>
      </c>
      <c r="C261" s="73" t="s">
        <v>586</v>
      </c>
      <c r="D261" s="73" t="s">
        <v>586</v>
      </c>
      <c r="E261" s="61" t="s">
        <v>899</v>
      </c>
    </row>
    <row r="262" spans="1:5" x14ac:dyDescent="0.25">
      <c r="A262" s="61" t="s">
        <v>17</v>
      </c>
      <c r="B262" s="61" t="s">
        <v>804</v>
      </c>
      <c r="C262" s="73" t="s">
        <v>1388</v>
      </c>
      <c r="D262" s="73" t="s">
        <v>1389</v>
      </c>
      <c r="E262" s="61" t="s">
        <v>899</v>
      </c>
    </row>
    <row r="263" spans="1:5" x14ac:dyDescent="0.25">
      <c r="A263" s="61" t="s">
        <v>18</v>
      </c>
      <c r="B263" s="61" t="s">
        <v>805</v>
      </c>
      <c r="C263" s="73" t="s">
        <v>1390</v>
      </c>
      <c r="D263" s="73" t="s">
        <v>1391</v>
      </c>
      <c r="E263" s="61" t="s">
        <v>899</v>
      </c>
    </row>
    <row r="264" spans="1:5" x14ac:dyDescent="0.25">
      <c r="A264" s="61" t="s">
        <v>305</v>
      </c>
      <c r="B264" s="61" t="s">
        <v>1392</v>
      </c>
      <c r="C264" s="73" t="s">
        <v>1393</v>
      </c>
      <c r="D264" s="73" t="s">
        <v>586</v>
      </c>
      <c r="E264" s="61" t="s">
        <v>899</v>
      </c>
    </row>
    <row r="265" spans="1:5" x14ac:dyDescent="0.25">
      <c r="A265" s="61" t="s">
        <v>1030</v>
      </c>
      <c r="B265" s="61" t="s">
        <v>901</v>
      </c>
      <c r="C265" s="73" t="s">
        <v>1394</v>
      </c>
      <c r="D265" s="73" t="s">
        <v>586</v>
      </c>
      <c r="E265" s="61" t="s">
        <v>899</v>
      </c>
    </row>
    <row r="266" spans="1:5" x14ac:dyDescent="0.25">
      <c r="A266" s="61" t="s">
        <v>19</v>
      </c>
      <c r="B266" s="61" t="s">
        <v>806</v>
      </c>
      <c r="C266" s="73" t="s">
        <v>1395</v>
      </c>
      <c r="D266" s="73" t="s">
        <v>1396</v>
      </c>
      <c r="E266" s="61" t="s">
        <v>899</v>
      </c>
    </row>
    <row r="267" spans="1:5" x14ac:dyDescent="0.25">
      <c r="A267" s="61" t="s">
        <v>20</v>
      </c>
      <c r="B267" s="61" t="s">
        <v>807</v>
      </c>
      <c r="C267" s="73" t="s">
        <v>1397</v>
      </c>
      <c r="D267" s="73" t="s">
        <v>1398</v>
      </c>
      <c r="E267" s="61" t="s">
        <v>899</v>
      </c>
    </row>
    <row r="268" spans="1:5" x14ac:dyDescent="0.25">
      <c r="A268" s="61" t="s">
        <v>21</v>
      </c>
      <c r="B268" s="61" t="s">
        <v>598</v>
      </c>
      <c r="C268" s="73" t="s">
        <v>1399</v>
      </c>
      <c r="D268" s="73" t="s">
        <v>1400</v>
      </c>
      <c r="E268" s="61" t="s">
        <v>899</v>
      </c>
    </row>
    <row r="269" spans="1:5" x14ac:dyDescent="0.25">
      <c r="A269" s="61" t="s">
        <v>22</v>
      </c>
      <c r="B269" s="61" t="s">
        <v>808</v>
      </c>
      <c r="C269" s="73" t="s">
        <v>1401</v>
      </c>
      <c r="D269" s="73" t="s">
        <v>1402</v>
      </c>
      <c r="E269" s="61" t="s">
        <v>899</v>
      </c>
    </row>
    <row r="270" spans="1:5" x14ac:dyDescent="0.25">
      <c r="A270" s="61" t="s">
        <v>23</v>
      </c>
      <c r="B270" s="61" t="s">
        <v>809</v>
      </c>
      <c r="C270" s="73" t="s">
        <v>1403</v>
      </c>
      <c r="D270" s="73" t="s">
        <v>1404</v>
      </c>
      <c r="E270" s="61" t="s">
        <v>899</v>
      </c>
    </row>
    <row r="271" spans="1:5" x14ac:dyDescent="0.25">
      <c r="A271" s="61" t="s">
        <v>24</v>
      </c>
      <c r="B271" s="61" t="s">
        <v>810</v>
      </c>
      <c r="C271" s="73" t="s">
        <v>1405</v>
      </c>
      <c r="D271" s="73" t="s">
        <v>1406</v>
      </c>
      <c r="E271" s="61" t="s">
        <v>899</v>
      </c>
    </row>
    <row r="272" spans="1:5" x14ac:dyDescent="0.25">
      <c r="A272" s="61" t="s">
        <v>25</v>
      </c>
      <c r="B272" s="61" t="s">
        <v>811</v>
      </c>
      <c r="C272" s="73" t="s">
        <v>1407</v>
      </c>
      <c r="D272" s="73" t="s">
        <v>1408</v>
      </c>
      <c r="E272" s="61" t="s">
        <v>899</v>
      </c>
    </row>
    <row r="273" spans="1:5" x14ac:dyDescent="0.25">
      <c r="A273" s="61" t="s">
        <v>26</v>
      </c>
      <c r="B273" s="61" t="s">
        <v>812</v>
      </c>
      <c r="C273" s="73" t="s">
        <v>1409</v>
      </c>
      <c r="D273" s="73" t="s">
        <v>1410</v>
      </c>
      <c r="E273" s="61" t="s">
        <v>899</v>
      </c>
    </row>
    <row r="274" spans="1:5" x14ac:dyDescent="0.25">
      <c r="A274" s="61" t="s">
        <v>27</v>
      </c>
      <c r="B274" s="61" t="s">
        <v>813</v>
      </c>
      <c r="C274" s="73" t="s">
        <v>1411</v>
      </c>
      <c r="D274" s="73" t="s">
        <v>1412</v>
      </c>
      <c r="E274" s="61" t="s">
        <v>899</v>
      </c>
    </row>
    <row r="275" spans="1:5" x14ac:dyDescent="0.25">
      <c r="A275" s="61" t="s">
        <v>28</v>
      </c>
      <c r="B275" s="61" t="s">
        <v>607</v>
      </c>
      <c r="C275" s="73" t="s">
        <v>586</v>
      </c>
      <c r="D275" s="73" t="s">
        <v>586</v>
      </c>
      <c r="E275" s="61" t="s">
        <v>899</v>
      </c>
    </row>
    <row r="276" spans="1:5" x14ac:dyDescent="0.25">
      <c r="A276" s="61" t="s">
        <v>29</v>
      </c>
      <c r="B276" s="61" t="s">
        <v>814</v>
      </c>
      <c r="C276" s="73" t="s">
        <v>1413</v>
      </c>
      <c r="D276" s="73" t="s">
        <v>1414</v>
      </c>
      <c r="E276" s="61" t="s">
        <v>899</v>
      </c>
    </row>
    <row r="277" spans="1:5" x14ac:dyDescent="0.25">
      <c r="A277" s="61" t="s">
        <v>30</v>
      </c>
      <c r="B277" s="61" t="s">
        <v>815</v>
      </c>
      <c r="C277" s="73" t="s">
        <v>1413</v>
      </c>
      <c r="D277" s="73" t="s">
        <v>1414</v>
      </c>
      <c r="E277" s="61" t="s">
        <v>899</v>
      </c>
    </row>
    <row r="278" spans="1:5" x14ac:dyDescent="0.25">
      <c r="A278" s="61" t="s">
        <v>31</v>
      </c>
      <c r="B278" s="61" t="s">
        <v>816</v>
      </c>
      <c r="C278" s="73" t="s">
        <v>1415</v>
      </c>
      <c r="D278" s="73" t="s">
        <v>1416</v>
      </c>
      <c r="E278" s="61" t="s">
        <v>899</v>
      </c>
    </row>
    <row r="279" spans="1:5" x14ac:dyDescent="0.25">
      <c r="A279" s="61" t="s">
        <v>32</v>
      </c>
      <c r="B279" s="61" t="s">
        <v>817</v>
      </c>
      <c r="C279" s="73" t="s">
        <v>1417</v>
      </c>
      <c r="D279" s="73" t="s">
        <v>1418</v>
      </c>
      <c r="E279" s="61" t="s">
        <v>899</v>
      </c>
    </row>
    <row r="280" spans="1:5" x14ac:dyDescent="0.25">
      <c r="A280" s="61" t="s">
        <v>33</v>
      </c>
      <c r="B280" s="61" t="s">
        <v>902</v>
      </c>
      <c r="C280" s="73" t="s">
        <v>586</v>
      </c>
      <c r="D280" s="73" t="s">
        <v>586</v>
      </c>
      <c r="E280" s="61" t="s">
        <v>899</v>
      </c>
    </row>
    <row r="281" spans="1:5" x14ac:dyDescent="0.25">
      <c r="A281" s="61" t="s">
        <v>34</v>
      </c>
      <c r="B281" s="61" t="s">
        <v>819</v>
      </c>
      <c r="C281" s="73" t="s">
        <v>586</v>
      </c>
      <c r="D281" s="73" t="s">
        <v>586</v>
      </c>
      <c r="E281" s="61" t="s">
        <v>899</v>
      </c>
    </row>
    <row r="282" spans="1:5" x14ac:dyDescent="0.25">
      <c r="A282" s="61" t="s">
        <v>35</v>
      </c>
      <c r="B282" s="61" t="s">
        <v>820</v>
      </c>
      <c r="C282" s="73" t="s">
        <v>1419</v>
      </c>
      <c r="D282" s="73" t="s">
        <v>1419</v>
      </c>
      <c r="E282" s="61" t="s">
        <v>899</v>
      </c>
    </row>
    <row r="283" spans="1:5" x14ac:dyDescent="0.25">
      <c r="A283" s="61" t="s">
        <v>36</v>
      </c>
      <c r="B283" s="61" t="s">
        <v>903</v>
      </c>
      <c r="C283" s="73" t="s">
        <v>1420</v>
      </c>
      <c r="D283" s="73" t="s">
        <v>1421</v>
      </c>
      <c r="E283" s="61" t="s">
        <v>899</v>
      </c>
    </row>
    <row r="284" spans="1:5" x14ac:dyDescent="0.25">
      <c r="A284" s="61" t="s">
        <v>37</v>
      </c>
      <c r="B284" s="61" t="s">
        <v>904</v>
      </c>
      <c r="C284" s="73" t="s">
        <v>1422</v>
      </c>
      <c r="D284" s="73" t="s">
        <v>1423</v>
      </c>
      <c r="E284" s="61" t="s">
        <v>899</v>
      </c>
    </row>
    <row r="285" spans="1:5" x14ac:dyDescent="0.25">
      <c r="A285" s="61" t="s">
        <v>42</v>
      </c>
      <c r="B285" s="61" t="s">
        <v>823</v>
      </c>
      <c r="C285" s="73" t="s">
        <v>586</v>
      </c>
      <c r="D285" s="73" t="s">
        <v>727</v>
      </c>
      <c r="E285" s="61" t="s">
        <v>899</v>
      </c>
    </row>
    <row r="286" spans="1:5" x14ac:dyDescent="0.25">
      <c r="A286" s="61" t="s">
        <v>38</v>
      </c>
      <c r="B286" s="61" t="s">
        <v>824</v>
      </c>
      <c r="C286" s="73" t="s">
        <v>586</v>
      </c>
      <c r="D286" s="73" t="s">
        <v>586</v>
      </c>
      <c r="E286" s="61" t="s">
        <v>899</v>
      </c>
    </row>
    <row r="287" spans="1:5" x14ac:dyDescent="0.25">
      <c r="A287" s="61" t="s">
        <v>39</v>
      </c>
      <c r="B287" s="61" t="s">
        <v>825</v>
      </c>
      <c r="C287" s="73" t="s">
        <v>1424</v>
      </c>
      <c r="D287" s="73" t="s">
        <v>1425</v>
      </c>
      <c r="E287" s="61" t="s">
        <v>899</v>
      </c>
    </row>
    <row r="288" spans="1:5" x14ac:dyDescent="0.25">
      <c r="A288" s="61" t="s">
        <v>40</v>
      </c>
      <c r="B288" s="61" t="s">
        <v>826</v>
      </c>
      <c r="C288" s="73" t="s">
        <v>941</v>
      </c>
      <c r="D288" s="73" t="s">
        <v>1426</v>
      </c>
      <c r="E288" s="61" t="s">
        <v>899</v>
      </c>
    </row>
    <row r="289" spans="1:5" x14ac:dyDescent="0.25">
      <c r="A289" s="61" t="s">
        <v>41</v>
      </c>
      <c r="B289" s="61" t="s">
        <v>827</v>
      </c>
      <c r="C289" s="73" t="s">
        <v>1215</v>
      </c>
      <c r="D289" s="73" t="s">
        <v>1427</v>
      </c>
      <c r="E289" s="61" t="s">
        <v>899</v>
      </c>
    </row>
    <row r="290" spans="1:5" x14ac:dyDescent="0.25">
      <c r="C290" s="73"/>
      <c r="D290" s="73"/>
    </row>
    <row r="291" spans="1:5" x14ac:dyDescent="0.25">
      <c r="C291" s="73"/>
      <c r="D291" s="73"/>
    </row>
    <row r="292" spans="1:5" x14ac:dyDescent="0.25">
      <c r="A292" s="14" t="s">
        <v>894</v>
      </c>
      <c r="B292" s="14" t="s">
        <v>895</v>
      </c>
      <c r="C292" s="14" t="s">
        <v>1296</v>
      </c>
      <c r="D292" s="14" t="s">
        <v>906</v>
      </c>
      <c r="E292" s="14" t="s">
        <v>898</v>
      </c>
    </row>
    <row r="293" spans="1:5" x14ac:dyDescent="0.25">
      <c r="A293" s="61" t="s">
        <v>43</v>
      </c>
      <c r="B293" s="61" t="s">
        <v>829</v>
      </c>
      <c r="C293" s="73" t="s">
        <v>1428</v>
      </c>
      <c r="D293" s="73" t="s">
        <v>1429</v>
      </c>
      <c r="E293" s="61" t="s">
        <v>899</v>
      </c>
    </row>
    <row r="294" spans="1:5" x14ac:dyDescent="0.25">
      <c r="A294" s="61" t="s">
        <v>44</v>
      </c>
      <c r="B294" s="61" t="s">
        <v>831</v>
      </c>
      <c r="C294" s="73" t="s">
        <v>1430</v>
      </c>
      <c r="D294" s="73" t="s">
        <v>1431</v>
      </c>
      <c r="E294" s="61" t="s">
        <v>899</v>
      </c>
    </row>
    <row r="295" spans="1:5" x14ac:dyDescent="0.25">
      <c r="A295" s="61" t="s">
        <v>45</v>
      </c>
      <c r="B295" s="61" t="s">
        <v>833</v>
      </c>
      <c r="C295" s="73" t="s">
        <v>1432</v>
      </c>
      <c r="D295" s="73" t="s">
        <v>1433</v>
      </c>
      <c r="E295" s="61" t="s">
        <v>899</v>
      </c>
    </row>
    <row r="296" spans="1:5" x14ac:dyDescent="0.25">
      <c r="A296" s="61" t="s">
        <v>46</v>
      </c>
      <c r="B296" s="61" t="s">
        <v>835</v>
      </c>
      <c r="C296" s="73" t="s">
        <v>1434</v>
      </c>
      <c r="D296" s="73" t="s">
        <v>1435</v>
      </c>
      <c r="E296" s="61" t="s">
        <v>899</v>
      </c>
    </row>
    <row r="297" spans="1:5" x14ac:dyDescent="0.25">
      <c r="A297" s="61" t="s">
        <v>47</v>
      </c>
      <c r="B297" s="61" t="s">
        <v>837</v>
      </c>
      <c r="C297" s="73" t="s">
        <v>1436</v>
      </c>
      <c r="D297" s="73" t="s">
        <v>1437</v>
      </c>
      <c r="E297" s="61" t="s">
        <v>899</v>
      </c>
    </row>
    <row r="298" spans="1:5" x14ac:dyDescent="0.25">
      <c r="A298" s="61" t="s">
        <v>48</v>
      </c>
      <c r="B298" s="61" t="s">
        <v>839</v>
      </c>
      <c r="C298" s="73" t="s">
        <v>1438</v>
      </c>
      <c r="D298" s="73" t="s">
        <v>1439</v>
      </c>
      <c r="E298" s="61" t="s">
        <v>899</v>
      </c>
    </row>
    <row r="299" spans="1:5" x14ac:dyDescent="0.25">
      <c r="A299" s="61" t="s">
        <v>49</v>
      </c>
      <c r="B299" s="61" t="s">
        <v>841</v>
      </c>
      <c r="C299" s="73" t="s">
        <v>1440</v>
      </c>
      <c r="D299" s="73" t="s">
        <v>1441</v>
      </c>
      <c r="E299" s="61" t="s">
        <v>899</v>
      </c>
    </row>
    <row r="300" spans="1:5" x14ac:dyDescent="0.25">
      <c r="A300" s="61" t="s">
        <v>50</v>
      </c>
      <c r="B300" s="61" t="s">
        <v>843</v>
      </c>
      <c r="C300" s="73" t="s">
        <v>1442</v>
      </c>
      <c r="D300" s="73" t="s">
        <v>1443</v>
      </c>
      <c r="E300" s="61" t="s">
        <v>899</v>
      </c>
    </row>
    <row r="301" spans="1:5" x14ac:dyDescent="0.25">
      <c r="A301" s="61" t="s">
        <v>51</v>
      </c>
      <c r="B301" s="61" t="s">
        <v>845</v>
      </c>
      <c r="C301" s="73" t="s">
        <v>1444</v>
      </c>
      <c r="D301" s="73" t="s">
        <v>1445</v>
      </c>
      <c r="E301" s="61" t="s">
        <v>899</v>
      </c>
    </row>
    <row r="302" spans="1:5" x14ac:dyDescent="0.25">
      <c r="A302" s="61" t="s">
        <v>52</v>
      </c>
      <c r="B302" s="61" t="s">
        <v>847</v>
      </c>
      <c r="C302" s="73" t="s">
        <v>1446</v>
      </c>
      <c r="D302" s="73" t="s">
        <v>1447</v>
      </c>
      <c r="E302" s="61" t="s">
        <v>899</v>
      </c>
    </row>
    <row r="303" spans="1:5" x14ac:dyDescent="0.25">
      <c r="A303" s="61" t="s">
        <v>53</v>
      </c>
      <c r="B303" s="61" t="s">
        <v>849</v>
      </c>
      <c r="C303" s="73" t="s">
        <v>1448</v>
      </c>
      <c r="D303" s="73" t="s">
        <v>1449</v>
      </c>
      <c r="E303" s="61" t="s">
        <v>899</v>
      </c>
    </row>
    <row r="304" spans="1:5" x14ac:dyDescent="0.25">
      <c r="A304" s="61" t="s">
        <v>54</v>
      </c>
      <c r="B304" s="61" t="s">
        <v>851</v>
      </c>
      <c r="C304" s="73" t="s">
        <v>586</v>
      </c>
      <c r="D304" s="73" t="s">
        <v>586</v>
      </c>
      <c r="E304" s="61" t="s">
        <v>899</v>
      </c>
    </row>
    <row r="305" spans="1:5" x14ac:dyDescent="0.25">
      <c r="A305" s="61" t="s">
        <v>55</v>
      </c>
      <c r="B305" s="61" t="s">
        <v>607</v>
      </c>
      <c r="C305" s="73" t="s">
        <v>1450</v>
      </c>
      <c r="D305" s="73" t="s">
        <v>1451</v>
      </c>
      <c r="E305" s="61" t="s">
        <v>899</v>
      </c>
    </row>
    <row r="306" spans="1:5" x14ac:dyDescent="0.25">
      <c r="A306" s="61" t="s">
        <v>56</v>
      </c>
      <c r="B306" s="61" t="s">
        <v>853</v>
      </c>
      <c r="C306" s="73" t="s">
        <v>1450</v>
      </c>
      <c r="D306" s="73" t="s">
        <v>1451</v>
      </c>
      <c r="E306" s="61" t="s">
        <v>899</v>
      </c>
    </row>
    <row r="307" spans="1:5" x14ac:dyDescent="0.25">
      <c r="A307" s="61" t="s">
        <v>57</v>
      </c>
      <c r="B307" s="61" t="s">
        <v>854</v>
      </c>
      <c r="C307" s="73" t="s">
        <v>1452</v>
      </c>
      <c r="D307" s="73" t="s">
        <v>1453</v>
      </c>
      <c r="E307" s="61" t="s">
        <v>899</v>
      </c>
    </row>
    <row r="308" spans="1:5" x14ac:dyDescent="0.25">
      <c r="A308" s="61" t="s">
        <v>58</v>
      </c>
      <c r="B308" s="61" t="s">
        <v>856</v>
      </c>
      <c r="C308" s="73" t="s">
        <v>1454</v>
      </c>
      <c r="D308" s="73" t="s">
        <v>1455</v>
      </c>
      <c r="E308" s="61" t="s">
        <v>899</v>
      </c>
    </row>
    <row r="309" spans="1:5" x14ac:dyDescent="0.25">
      <c r="A309" s="61" t="s">
        <v>59</v>
      </c>
      <c r="B309" s="61" t="s">
        <v>858</v>
      </c>
      <c r="C309" s="73" t="s">
        <v>1454</v>
      </c>
      <c r="D309" s="73" t="s">
        <v>1455</v>
      </c>
      <c r="E309" s="61" t="s">
        <v>899</v>
      </c>
    </row>
    <row r="310" spans="1:5" x14ac:dyDescent="0.25">
      <c r="A310" s="61" t="s">
        <v>60</v>
      </c>
      <c r="B310" s="61" t="s">
        <v>859</v>
      </c>
      <c r="C310" s="73" t="s">
        <v>586</v>
      </c>
      <c r="D310" s="73" t="s">
        <v>586</v>
      </c>
      <c r="E310" s="61" t="s">
        <v>899</v>
      </c>
    </row>
    <row r="311" spans="1:5" x14ac:dyDescent="0.25">
      <c r="A311" s="61" t="s">
        <v>61</v>
      </c>
      <c r="B311" s="61" t="s">
        <v>860</v>
      </c>
      <c r="C311" s="73" t="s">
        <v>1456</v>
      </c>
      <c r="D311" s="73" t="s">
        <v>1457</v>
      </c>
      <c r="E311" s="61" t="s">
        <v>899</v>
      </c>
    </row>
    <row r="312" spans="1:5" x14ac:dyDescent="0.25">
      <c r="A312" s="61" t="s">
        <v>62</v>
      </c>
      <c r="B312" s="61" t="s">
        <v>862</v>
      </c>
      <c r="C312" s="73" t="s">
        <v>1338</v>
      </c>
      <c r="D312" s="73" t="s">
        <v>1458</v>
      </c>
      <c r="E312" s="61" t="s">
        <v>899</v>
      </c>
    </row>
    <row r="313" spans="1:5" x14ac:dyDescent="0.25">
      <c r="A313" s="61" t="s">
        <v>63</v>
      </c>
      <c r="B313" s="61" t="s">
        <v>766</v>
      </c>
      <c r="C313" s="73" t="s">
        <v>586</v>
      </c>
      <c r="D313" s="73" t="s">
        <v>586</v>
      </c>
      <c r="E313" s="61" t="s">
        <v>899</v>
      </c>
    </row>
    <row r="314" spans="1:5" x14ac:dyDescent="0.25">
      <c r="A314" s="61" t="s">
        <v>64</v>
      </c>
      <c r="B314" s="61" t="s">
        <v>771</v>
      </c>
      <c r="C314" s="73" t="s">
        <v>1338</v>
      </c>
      <c r="D314" s="73" t="s">
        <v>1458</v>
      </c>
      <c r="E314" s="61" t="s">
        <v>899</v>
      </c>
    </row>
    <row r="315" spans="1:5" x14ac:dyDescent="0.25">
      <c r="A315" s="61" t="s">
        <v>65</v>
      </c>
      <c r="B315" s="61" t="s">
        <v>607</v>
      </c>
      <c r="C315" s="73" t="s">
        <v>586</v>
      </c>
      <c r="D315" s="73" t="s">
        <v>586</v>
      </c>
      <c r="E315" s="61" t="s">
        <v>899</v>
      </c>
    </row>
    <row r="316" spans="1:5" x14ac:dyDescent="0.25">
      <c r="A316" s="61" t="s">
        <v>66</v>
      </c>
      <c r="B316" s="61" t="s">
        <v>864</v>
      </c>
      <c r="C316" s="73" t="s">
        <v>1459</v>
      </c>
      <c r="D316" s="73" t="s">
        <v>1460</v>
      </c>
      <c r="E316" s="61" t="s">
        <v>899</v>
      </c>
    </row>
    <row r="317" spans="1:5" x14ac:dyDescent="0.25">
      <c r="A317" s="61" t="s">
        <v>67</v>
      </c>
      <c r="B317" s="61" t="s">
        <v>866</v>
      </c>
      <c r="C317" s="73" t="s">
        <v>1459</v>
      </c>
      <c r="D317" s="73" t="s">
        <v>1460</v>
      </c>
      <c r="E317" s="61" t="s">
        <v>899</v>
      </c>
    </row>
    <row r="318" spans="1:5" x14ac:dyDescent="0.25">
      <c r="A318" s="61" t="s">
        <v>68</v>
      </c>
      <c r="B318" s="61" t="s">
        <v>867</v>
      </c>
      <c r="C318" s="73" t="s">
        <v>1461</v>
      </c>
      <c r="D318" s="73" t="s">
        <v>1462</v>
      </c>
      <c r="E318" s="61" t="s">
        <v>899</v>
      </c>
    </row>
    <row r="319" spans="1:5" x14ac:dyDescent="0.25">
      <c r="A319" s="61" t="s">
        <v>69</v>
      </c>
      <c r="B319" s="61" t="s">
        <v>869</v>
      </c>
      <c r="C319" s="73" t="s">
        <v>1463</v>
      </c>
      <c r="D319" s="73" t="s">
        <v>1464</v>
      </c>
      <c r="E319" s="61" t="s">
        <v>899</v>
      </c>
    </row>
    <row r="320" spans="1:5" x14ac:dyDescent="0.25">
      <c r="A320" s="61" t="s">
        <v>70</v>
      </c>
      <c r="B320" s="61" t="s">
        <v>871</v>
      </c>
      <c r="C320" s="73" t="s">
        <v>1465</v>
      </c>
      <c r="D320" s="73" t="s">
        <v>1466</v>
      </c>
      <c r="E320" s="61" t="s">
        <v>899</v>
      </c>
    </row>
    <row r="321" spans="1:5" x14ac:dyDescent="0.25">
      <c r="A321" s="61" t="s">
        <v>71</v>
      </c>
      <c r="B321" s="61" t="s">
        <v>873</v>
      </c>
      <c r="C321" s="73" t="s">
        <v>1467</v>
      </c>
      <c r="D321" s="73" t="s">
        <v>1468</v>
      </c>
      <c r="E321" s="61" t="s">
        <v>899</v>
      </c>
    </row>
    <row r="322" spans="1:5" x14ac:dyDescent="0.25">
      <c r="A322" s="61" t="s">
        <v>72</v>
      </c>
      <c r="B322" s="61" t="s">
        <v>607</v>
      </c>
      <c r="C322" s="73" t="s">
        <v>586</v>
      </c>
      <c r="D322" s="73" t="s">
        <v>586</v>
      </c>
      <c r="E322" s="61" t="s">
        <v>899</v>
      </c>
    </row>
    <row r="323" spans="1:5" x14ac:dyDescent="0.25">
      <c r="A323" s="61" t="s">
        <v>73</v>
      </c>
      <c r="B323" s="61" t="s">
        <v>875</v>
      </c>
      <c r="C323" s="73" t="s">
        <v>1469</v>
      </c>
      <c r="D323" s="73" t="s">
        <v>1470</v>
      </c>
      <c r="E323" s="61" t="s">
        <v>899</v>
      </c>
    </row>
    <row r="324" spans="1:5" x14ac:dyDescent="0.25">
      <c r="A324" s="61" t="s">
        <v>74</v>
      </c>
      <c r="B324" s="61" t="s">
        <v>877</v>
      </c>
      <c r="C324" s="73" t="s">
        <v>1471</v>
      </c>
      <c r="D324" s="73" t="s">
        <v>1472</v>
      </c>
      <c r="E324" s="61" t="s">
        <v>899</v>
      </c>
    </row>
    <row r="325" spans="1:5" x14ac:dyDescent="0.25">
      <c r="A325" s="61" t="s">
        <v>75</v>
      </c>
      <c r="B325" s="61" t="s">
        <v>879</v>
      </c>
      <c r="C325" s="73" t="s">
        <v>1473</v>
      </c>
      <c r="D325" s="73" t="s">
        <v>1474</v>
      </c>
      <c r="E325" s="61" t="s">
        <v>899</v>
      </c>
    </row>
    <row r="326" spans="1:5" x14ac:dyDescent="0.25">
      <c r="A326" s="61" t="s">
        <v>76</v>
      </c>
      <c r="B326" s="61" t="s">
        <v>881</v>
      </c>
      <c r="C326" s="73" t="s">
        <v>1475</v>
      </c>
      <c r="D326" s="73" t="s">
        <v>1476</v>
      </c>
      <c r="E326" s="61" t="s">
        <v>899</v>
      </c>
    </row>
    <row r="327" spans="1:5" x14ac:dyDescent="0.25">
      <c r="A327" s="61" t="s">
        <v>77</v>
      </c>
      <c r="B327" s="61" t="s">
        <v>883</v>
      </c>
      <c r="C327" s="73" t="s">
        <v>1477</v>
      </c>
      <c r="D327" s="73" t="s">
        <v>1478</v>
      </c>
      <c r="E327" s="61" t="s">
        <v>899</v>
      </c>
    </row>
    <row r="328" spans="1:5" x14ac:dyDescent="0.25">
      <c r="A328" s="61" t="s">
        <v>78</v>
      </c>
      <c r="B328" s="61" t="s">
        <v>885</v>
      </c>
      <c r="C328" s="73" t="s">
        <v>1479</v>
      </c>
      <c r="D328" s="73" t="s">
        <v>1480</v>
      </c>
      <c r="E328" s="61" t="s">
        <v>899</v>
      </c>
    </row>
    <row r="329" spans="1:5" x14ac:dyDescent="0.25">
      <c r="A329" s="61" t="s">
        <v>79</v>
      </c>
      <c r="B329" s="61" t="s">
        <v>887</v>
      </c>
      <c r="C329" s="73" t="s">
        <v>1481</v>
      </c>
      <c r="D329" s="73" t="s">
        <v>1482</v>
      </c>
      <c r="E329" s="61" t="s">
        <v>899</v>
      </c>
    </row>
    <row r="330" spans="1:5" x14ac:dyDescent="0.25">
      <c r="A330" s="61" t="s">
        <v>80</v>
      </c>
      <c r="B330" s="61" t="s">
        <v>859</v>
      </c>
      <c r="C330" s="73" t="s">
        <v>1483</v>
      </c>
      <c r="D330" s="73" t="s">
        <v>1484</v>
      </c>
      <c r="E330" s="61" t="s">
        <v>899</v>
      </c>
    </row>
    <row r="331" spans="1:5" x14ac:dyDescent="0.25">
      <c r="A331" s="61" t="s">
        <v>81</v>
      </c>
      <c r="B331" s="61" t="s">
        <v>890</v>
      </c>
      <c r="C331" s="73" t="s">
        <v>1294</v>
      </c>
      <c r="D331" s="73" t="s">
        <v>1363</v>
      </c>
      <c r="E331" s="61" t="s">
        <v>899</v>
      </c>
    </row>
    <row r="332" spans="1:5" x14ac:dyDescent="0.25">
      <c r="A332" s="61" t="s">
        <v>82</v>
      </c>
      <c r="B332" s="61" t="s">
        <v>891</v>
      </c>
      <c r="C332" s="73" t="s">
        <v>586</v>
      </c>
      <c r="D332" s="73" t="s">
        <v>586</v>
      </c>
      <c r="E332" s="61" t="s">
        <v>899</v>
      </c>
    </row>
    <row r="333" spans="1:5" x14ac:dyDescent="0.25">
      <c r="A333" s="61" t="s">
        <v>83</v>
      </c>
      <c r="B333" s="61" t="s">
        <v>892</v>
      </c>
      <c r="C333" s="73" t="s">
        <v>586</v>
      </c>
      <c r="D333" s="73" t="s">
        <v>586</v>
      </c>
      <c r="E333" s="61" t="s">
        <v>899</v>
      </c>
    </row>
    <row r="334" spans="1:5" x14ac:dyDescent="0.25">
      <c r="A334" s="61" t="s">
        <v>84</v>
      </c>
      <c r="B334" s="61" t="s">
        <v>893</v>
      </c>
      <c r="C334" s="73" t="s">
        <v>1294</v>
      </c>
      <c r="D334" s="73" t="s">
        <v>1363</v>
      </c>
      <c r="E334" s="61" t="s">
        <v>899</v>
      </c>
    </row>
    <row r="335" spans="1:5" x14ac:dyDescent="0.25">
      <c r="A335" s="61" t="s">
        <v>85</v>
      </c>
      <c r="B335" s="61" t="s">
        <v>607</v>
      </c>
      <c r="C335" s="73" t="s">
        <v>586</v>
      </c>
      <c r="D335" s="73" t="s">
        <v>586</v>
      </c>
      <c r="E335" s="61" t="s">
        <v>899</v>
      </c>
    </row>
  </sheetData>
  <pageMargins left="0.511811024" right="0.511811024" top="0.78740157499999996" bottom="0.78740157499999996" header="0.31496062000000002" footer="0.31496062000000002"/>
  <ignoredErrors>
    <ignoredError sqref="C1:D70 C74:D214 C218:F240 C243:F245 C249:D289 C293:D3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A854-0229-40F9-96C6-16B445F0561E}">
  <sheetPr>
    <tabColor rgb="FF00B0F0"/>
  </sheetPr>
  <dimension ref="A1:G338"/>
  <sheetViews>
    <sheetView topLeftCell="A13" workbookViewId="0">
      <selection activeCell="D219" sqref="D219"/>
    </sheetView>
  </sheetViews>
  <sheetFormatPr defaultRowHeight="15" x14ac:dyDescent="0.25"/>
  <cols>
    <col min="1" max="1" width="12.7109375" style="14" bestFit="1" customWidth="1"/>
    <col min="2" max="2" width="54.7109375" style="14" customWidth="1"/>
    <col min="3" max="3" width="20.140625" style="14" bestFit="1" customWidth="1"/>
    <col min="4" max="4" width="22.28515625" style="14" bestFit="1" customWidth="1"/>
    <col min="5" max="5" width="31.5703125" style="14" bestFit="1" customWidth="1"/>
    <col min="6" max="6" width="33" bestFit="1" customWidth="1"/>
  </cols>
  <sheetData>
    <row r="1" spans="1:5" x14ac:dyDescent="0.25">
      <c r="A1" s="4" t="s">
        <v>894</v>
      </c>
      <c r="B1" s="4" t="s">
        <v>895</v>
      </c>
      <c r="C1" s="4" t="s">
        <v>896</v>
      </c>
      <c r="D1" s="4" t="s">
        <v>897</v>
      </c>
      <c r="E1" s="4" t="s">
        <v>898</v>
      </c>
    </row>
    <row r="2" spans="1:5" x14ac:dyDescent="0.25">
      <c r="A2" s="60" t="s">
        <v>579</v>
      </c>
      <c r="B2" s="60" t="s">
        <v>580</v>
      </c>
      <c r="C2" s="78"/>
      <c r="D2" s="78"/>
      <c r="E2" s="79" t="s">
        <v>899</v>
      </c>
    </row>
    <row r="3" spans="1:5" x14ac:dyDescent="0.25">
      <c r="A3" s="60" t="s">
        <v>315</v>
      </c>
      <c r="B3" s="60" t="s">
        <v>581</v>
      </c>
      <c r="C3" s="78"/>
      <c r="D3" s="78"/>
      <c r="E3" s="79" t="s">
        <v>899</v>
      </c>
    </row>
    <row r="4" spans="1:5" x14ac:dyDescent="0.25">
      <c r="A4" s="60" t="s">
        <v>316</v>
      </c>
      <c r="B4" s="60" t="s">
        <v>582</v>
      </c>
      <c r="C4" s="78"/>
      <c r="D4" s="78"/>
      <c r="E4" s="79" t="s">
        <v>899</v>
      </c>
    </row>
    <row r="5" spans="1:5" x14ac:dyDescent="0.25">
      <c r="A5" s="60" t="s">
        <v>317</v>
      </c>
      <c r="B5" s="60" t="s">
        <v>583</v>
      </c>
      <c r="C5" s="78"/>
      <c r="D5" s="78"/>
      <c r="E5" s="79" t="s">
        <v>899</v>
      </c>
    </row>
    <row r="6" spans="1:5" x14ac:dyDescent="0.25">
      <c r="A6" s="60" t="s">
        <v>318</v>
      </c>
      <c r="B6" s="60" t="s">
        <v>584</v>
      </c>
      <c r="C6" s="78"/>
      <c r="D6" s="78"/>
      <c r="E6" s="79" t="s">
        <v>899</v>
      </c>
    </row>
    <row r="7" spans="1:5" x14ac:dyDescent="0.25">
      <c r="A7" s="60" t="s">
        <v>319</v>
      </c>
      <c r="B7" s="60" t="s">
        <v>585</v>
      </c>
      <c r="C7" s="78"/>
      <c r="D7" s="78"/>
      <c r="E7" s="79" t="s">
        <v>899</v>
      </c>
    </row>
    <row r="8" spans="1:5" x14ac:dyDescent="0.25">
      <c r="A8" s="60" t="s">
        <v>320</v>
      </c>
      <c r="B8" s="60" t="s">
        <v>587</v>
      </c>
      <c r="C8" s="78"/>
      <c r="D8" s="78"/>
      <c r="E8" s="79" t="s">
        <v>899</v>
      </c>
    </row>
    <row r="9" spans="1:5" x14ac:dyDescent="0.25">
      <c r="A9" s="60" t="s">
        <v>321</v>
      </c>
      <c r="B9" s="60" t="s">
        <v>588</v>
      </c>
      <c r="C9" s="78"/>
      <c r="D9" s="78"/>
      <c r="E9" s="79" t="s">
        <v>899</v>
      </c>
    </row>
    <row r="10" spans="1:5" x14ac:dyDescent="0.25">
      <c r="A10" s="60" t="s">
        <v>322</v>
      </c>
      <c r="B10" s="60" t="s">
        <v>589</v>
      </c>
      <c r="C10" s="78"/>
      <c r="D10" s="78"/>
      <c r="E10" s="79" t="s">
        <v>899</v>
      </c>
    </row>
    <row r="11" spans="1:5" x14ac:dyDescent="0.25">
      <c r="A11" s="60" t="s">
        <v>323</v>
      </c>
      <c r="B11" s="60" t="s">
        <v>590</v>
      </c>
      <c r="C11" s="78"/>
      <c r="D11" s="78"/>
      <c r="E11" s="79" t="s">
        <v>899</v>
      </c>
    </row>
    <row r="12" spans="1:5" x14ac:dyDescent="0.25">
      <c r="A12" s="60" t="s">
        <v>324</v>
      </c>
      <c r="B12" s="60" t="s">
        <v>591</v>
      </c>
      <c r="C12" s="78"/>
      <c r="D12" s="78"/>
      <c r="E12" s="79" t="s">
        <v>899</v>
      </c>
    </row>
    <row r="13" spans="1:5" x14ac:dyDescent="0.25">
      <c r="A13" s="60" t="s">
        <v>325</v>
      </c>
      <c r="B13" s="60" t="s">
        <v>592</v>
      </c>
      <c r="C13" s="78"/>
      <c r="D13" s="78"/>
      <c r="E13" s="79" t="s">
        <v>899</v>
      </c>
    </row>
    <row r="14" spans="1:5" x14ac:dyDescent="0.25">
      <c r="A14" s="60" t="s">
        <v>326</v>
      </c>
      <c r="B14" s="60" t="s">
        <v>593</v>
      </c>
      <c r="C14" s="78"/>
      <c r="D14" s="78"/>
      <c r="E14" s="79" t="s">
        <v>899</v>
      </c>
    </row>
    <row r="15" spans="1:5" x14ac:dyDescent="0.25">
      <c r="A15" s="60" t="s">
        <v>327</v>
      </c>
      <c r="B15" s="60" t="s">
        <v>594</v>
      </c>
      <c r="C15" s="78"/>
      <c r="D15" s="78"/>
      <c r="E15" s="79" t="s">
        <v>899</v>
      </c>
    </row>
    <row r="16" spans="1:5" x14ac:dyDescent="0.25">
      <c r="A16" s="60" t="s">
        <v>328</v>
      </c>
      <c r="B16" s="60" t="s">
        <v>595</v>
      </c>
      <c r="C16" s="78"/>
      <c r="D16" s="78"/>
      <c r="E16" s="79" t="s">
        <v>899</v>
      </c>
    </row>
    <row r="17" spans="1:5" x14ac:dyDescent="0.25">
      <c r="A17" s="60" t="s">
        <v>329</v>
      </c>
      <c r="B17" s="60" t="s">
        <v>596</v>
      </c>
      <c r="C17" s="78"/>
      <c r="D17" s="78"/>
      <c r="E17" s="79" t="s">
        <v>899</v>
      </c>
    </row>
    <row r="18" spans="1:5" x14ac:dyDescent="0.25">
      <c r="A18" s="60" t="s">
        <v>330</v>
      </c>
      <c r="B18" s="60" t="s">
        <v>597</v>
      </c>
      <c r="C18" s="78"/>
      <c r="D18" s="78"/>
      <c r="E18" s="79" t="s">
        <v>899</v>
      </c>
    </row>
    <row r="19" spans="1:5" x14ac:dyDescent="0.25">
      <c r="A19" s="60" t="s">
        <v>331</v>
      </c>
      <c r="B19" s="60" t="s">
        <v>598</v>
      </c>
      <c r="C19" s="78"/>
      <c r="D19" s="78"/>
      <c r="E19" s="79" t="s">
        <v>899</v>
      </c>
    </row>
    <row r="20" spans="1:5" x14ac:dyDescent="0.25">
      <c r="A20" s="60" t="s">
        <v>332</v>
      </c>
      <c r="B20" s="60" t="s">
        <v>599</v>
      </c>
      <c r="C20" s="78"/>
      <c r="D20" s="78"/>
      <c r="E20" s="79" t="s">
        <v>899</v>
      </c>
    </row>
    <row r="21" spans="1:5" x14ac:dyDescent="0.25">
      <c r="A21" s="60" t="s">
        <v>333</v>
      </c>
      <c r="B21" s="60" t="s">
        <v>600</v>
      </c>
      <c r="C21" s="78"/>
      <c r="D21" s="78"/>
      <c r="E21" s="79" t="s">
        <v>899</v>
      </c>
    </row>
    <row r="22" spans="1:5" x14ac:dyDescent="0.25">
      <c r="A22" s="60" t="s">
        <v>334</v>
      </c>
      <c r="B22" s="60" t="s">
        <v>601</v>
      </c>
      <c r="C22" s="78"/>
      <c r="D22" s="78"/>
      <c r="E22" s="79" t="s">
        <v>899</v>
      </c>
    </row>
    <row r="23" spans="1:5" x14ac:dyDescent="0.25">
      <c r="A23" s="60" t="s">
        <v>335</v>
      </c>
      <c r="B23" s="60" t="s">
        <v>602</v>
      </c>
      <c r="C23" s="78"/>
      <c r="D23" s="78"/>
      <c r="E23" s="79" t="s">
        <v>899</v>
      </c>
    </row>
    <row r="24" spans="1:5" x14ac:dyDescent="0.25">
      <c r="A24" s="60" t="s">
        <v>336</v>
      </c>
      <c r="B24" s="60" t="s">
        <v>603</v>
      </c>
      <c r="C24" s="78"/>
      <c r="D24" s="78"/>
      <c r="E24" s="79" t="s">
        <v>899</v>
      </c>
    </row>
    <row r="25" spans="1:5" x14ac:dyDescent="0.25">
      <c r="A25" s="60" t="s">
        <v>337</v>
      </c>
      <c r="B25" s="60" t="s">
        <v>602</v>
      </c>
      <c r="C25" s="78"/>
      <c r="D25" s="78"/>
      <c r="E25" s="79" t="s">
        <v>899</v>
      </c>
    </row>
    <row r="26" spans="1:5" x14ac:dyDescent="0.25">
      <c r="A26" s="60" t="s">
        <v>338</v>
      </c>
      <c r="B26" s="60" t="s">
        <v>604</v>
      </c>
      <c r="C26" s="78"/>
      <c r="D26" s="78"/>
      <c r="E26" s="79" t="s">
        <v>899</v>
      </c>
    </row>
    <row r="27" spans="1:5" x14ac:dyDescent="0.25">
      <c r="A27" s="60" t="s">
        <v>339</v>
      </c>
      <c r="B27" s="60" t="s">
        <v>605</v>
      </c>
      <c r="C27" s="78"/>
      <c r="D27" s="78"/>
      <c r="E27" s="79" t="s">
        <v>899</v>
      </c>
    </row>
    <row r="28" spans="1:5" x14ac:dyDescent="0.25">
      <c r="A28" s="60" t="s">
        <v>340</v>
      </c>
      <c r="B28" s="60" t="s">
        <v>606</v>
      </c>
      <c r="C28" s="78"/>
      <c r="D28" s="78"/>
      <c r="E28" s="79" t="s">
        <v>899</v>
      </c>
    </row>
    <row r="29" spans="1:5" x14ac:dyDescent="0.25">
      <c r="A29" s="60" t="s">
        <v>341</v>
      </c>
      <c r="B29" s="60" t="s">
        <v>607</v>
      </c>
      <c r="C29" s="78"/>
      <c r="D29" s="78"/>
      <c r="E29" s="79" t="s">
        <v>899</v>
      </c>
    </row>
    <row r="30" spans="1:5" x14ac:dyDescent="0.25">
      <c r="A30" s="60" t="s">
        <v>342</v>
      </c>
      <c r="B30" s="60" t="s">
        <v>597</v>
      </c>
      <c r="C30" s="78"/>
      <c r="D30" s="78"/>
      <c r="E30" s="79" t="s">
        <v>899</v>
      </c>
    </row>
    <row r="31" spans="1:5" x14ac:dyDescent="0.25">
      <c r="A31" s="60" t="s">
        <v>343</v>
      </c>
      <c r="B31" s="60" t="s">
        <v>608</v>
      </c>
      <c r="C31" s="78"/>
      <c r="D31" s="78"/>
      <c r="E31" s="79" t="s">
        <v>899</v>
      </c>
    </row>
    <row r="32" spans="1:5" x14ac:dyDescent="0.25">
      <c r="A32" s="60" t="s">
        <v>344</v>
      </c>
      <c r="B32" s="60" t="s">
        <v>609</v>
      </c>
      <c r="C32" s="78"/>
      <c r="D32" s="78"/>
      <c r="E32" s="79" t="s">
        <v>899</v>
      </c>
    </row>
    <row r="33" spans="1:5" x14ac:dyDescent="0.25">
      <c r="A33" s="60" t="s">
        <v>345</v>
      </c>
      <c r="B33" s="60" t="s">
        <v>587</v>
      </c>
      <c r="C33" s="78"/>
      <c r="D33" s="78"/>
      <c r="E33" s="79" t="s">
        <v>899</v>
      </c>
    </row>
    <row r="34" spans="1:5" x14ac:dyDescent="0.25">
      <c r="A34" s="60" t="s">
        <v>346</v>
      </c>
      <c r="B34" s="60" t="s">
        <v>589</v>
      </c>
      <c r="C34" s="78"/>
      <c r="D34" s="78"/>
      <c r="E34" s="79" t="s">
        <v>899</v>
      </c>
    </row>
    <row r="35" spans="1:5" x14ac:dyDescent="0.25">
      <c r="A35" s="60" t="s">
        <v>347</v>
      </c>
      <c r="B35" s="60" t="s">
        <v>590</v>
      </c>
      <c r="C35" s="78"/>
      <c r="D35" s="78"/>
      <c r="E35" s="79" t="s">
        <v>899</v>
      </c>
    </row>
    <row r="36" spans="1:5" x14ac:dyDescent="0.25">
      <c r="A36" s="60" t="s">
        <v>348</v>
      </c>
      <c r="B36" s="60" t="s">
        <v>591</v>
      </c>
      <c r="C36" s="78"/>
      <c r="D36" s="78"/>
      <c r="E36" s="79" t="s">
        <v>899</v>
      </c>
    </row>
    <row r="37" spans="1:5" x14ac:dyDescent="0.25">
      <c r="A37" s="60" t="s">
        <v>349</v>
      </c>
      <c r="B37" s="60" t="s">
        <v>592</v>
      </c>
      <c r="C37" s="78"/>
      <c r="D37" s="78"/>
      <c r="E37" s="79" t="s">
        <v>899</v>
      </c>
    </row>
    <row r="38" spans="1:5" x14ac:dyDescent="0.25">
      <c r="A38" s="60" t="s">
        <v>350</v>
      </c>
      <c r="B38" s="60" t="s">
        <v>593</v>
      </c>
      <c r="C38" s="78"/>
      <c r="D38" s="78"/>
      <c r="E38" s="79" t="s">
        <v>899</v>
      </c>
    </row>
    <row r="39" spans="1:5" x14ac:dyDescent="0.25">
      <c r="A39" s="60" t="s">
        <v>351</v>
      </c>
      <c r="B39" s="60" t="s">
        <v>597</v>
      </c>
      <c r="C39" s="78"/>
      <c r="D39" s="78"/>
      <c r="E39" s="79" t="s">
        <v>899</v>
      </c>
    </row>
    <row r="40" spans="1:5" x14ac:dyDescent="0.25">
      <c r="A40" s="60" t="s">
        <v>352</v>
      </c>
      <c r="B40" s="60" t="s">
        <v>598</v>
      </c>
      <c r="C40" s="78"/>
      <c r="D40" s="78"/>
      <c r="E40" s="79" t="s">
        <v>899</v>
      </c>
    </row>
    <row r="41" spans="1:5" x14ac:dyDescent="0.25">
      <c r="A41" s="60" t="s">
        <v>353</v>
      </c>
      <c r="B41" s="60" t="s">
        <v>599</v>
      </c>
      <c r="C41" s="78"/>
      <c r="D41" s="78"/>
      <c r="E41" s="79" t="s">
        <v>899</v>
      </c>
    </row>
    <row r="42" spans="1:5" x14ac:dyDescent="0.25">
      <c r="A42" s="60" t="s">
        <v>354</v>
      </c>
      <c r="B42" s="60" t="s">
        <v>610</v>
      </c>
      <c r="C42" s="78"/>
      <c r="D42" s="78"/>
      <c r="E42" s="79" t="s">
        <v>899</v>
      </c>
    </row>
    <row r="43" spans="1:5" x14ac:dyDescent="0.25">
      <c r="A43" s="60" t="s">
        <v>355</v>
      </c>
      <c r="B43" s="60" t="s">
        <v>611</v>
      </c>
      <c r="C43" s="78"/>
      <c r="D43" s="78"/>
      <c r="E43" s="79" t="s">
        <v>899</v>
      </c>
    </row>
    <row r="44" spans="1:5" x14ac:dyDescent="0.25">
      <c r="A44" s="60" t="s">
        <v>356</v>
      </c>
      <c r="B44" s="60" t="s">
        <v>602</v>
      </c>
      <c r="C44" s="78"/>
      <c r="D44" s="78"/>
      <c r="E44" s="79" t="s">
        <v>899</v>
      </c>
    </row>
    <row r="45" spans="1:5" x14ac:dyDescent="0.25">
      <c r="A45" s="60" t="s">
        <v>357</v>
      </c>
      <c r="B45" s="60" t="s">
        <v>612</v>
      </c>
      <c r="C45" s="78"/>
      <c r="D45" s="78"/>
      <c r="E45" s="79" t="s">
        <v>899</v>
      </c>
    </row>
    <row r="46" spans="1:5" x14ac:dyDescent="0.25">
      <c r="A46" s="60" t="s">
        <v>358</v>
      </c>
      <c r="B46" s="60" t="s">
        <v>613</v>
      </c>
      <c r="C46" s="78"/>
      <c r="D46" s="78"/>
      <c r="E46" s="79" t="s">
        <v>899</v>
      </c>
    </row>
    <row r="47" spans="1:5" x14ac:dyDescent="0.25">
      <c r="A47" s="60" t="s">
        <v>359</v>
      </c>
      <c r="B47" s="60" t="s">
        <v>614</v>
      </c>
      <c r="C47" s="78"/>
      <c r="D47" s="78"/>
      <c r="E47" s="79" t="s">
        <v>899</v>
      </c>
    </row>
    <row r="48" spans="1:5" x14ac:dyDescent="0.25">
      <c r="A48" s="60" t="s">
        <v>360</v>
      </c>
      <c r="B48" s="60" t="s">
        <v>615</v>
      </c>
      <c r="C48" s="78"/>
      <c r="D48" s="78"/>
      <c r="E48" s="79" t="s">
        <v>899</v>
      </c>
    </row>
    <row r="49" spans="1:5" x14ac:dyDescent="0.25">
      <c r="A49" s="60" t="s">
        <v>361</v>
      </c>
      <c r="B49" s="60" t="s">
        <v>616</v>
      </c>
      <c r="C49" s="78"/>
      <c r="D49" s="78"/>
      <c r="E49" s="79" t="s">
        <v>899</v>
      </c>
    </row>
    <row r="50" spans="1:5" x14ac:dyDescent="0.25">
      <c r="A50" s="60" t="s">
        <v>362</v>
      </c>
      <c r="B50" s="60" t="s">
        <v>617</v>
      </c>
      <c r="C50" s="78"/>
      <c r="D50" s="78"/>
      <c r="E50" s="79" t="s">
        <v>899</v>
      </c>
    </row>
    <row r="51" spans="1:5" x14ac:dyDescent="0.25">
      <c r="A51" s="60" t="s">
        <v>363</v>
      </c>
      <c r="B51" s="60" t="s">
        <v>605</v>
      </c>
      <c r="C51" s="78"/>
      <c r="D51" s="78"/>
      <c r="E51" s="79" t="s">
        <v>899</v>
      </c>
    </row>
    <row r="52" spans="1:5" x14ac:dyDescent="0.25">
      <c r="A52" s="60" t="s">
        <v>364</v>
      </c>
      <c r="B52" s="60" t="s">
        <v>606</v>
      </c>
      <c r="C52" s="78"/>
      <c r="D52" s="78"/>
      <c r="E52" s="79" t="s">
        <v>899</v>
      </c>
    </row>
    <row r="53" spans="1:5" x14ac:dyDescent="0.25">
      <c r="A53" s="60" t="s">
        <v>365</v>
      </c>
      <c r="B53" s="60" t="s">
        <v>618</v>
      </c>
      <c r="C53" s="78"/>
      <c r="D53" s="78"/>
      <c r="E53" s="79" t="s">
        <v>899</v>
      </c>
    </row>
    <row r="54" spans="1:5" x14ac:dyDescent="0.25">
      <c r="A54" s="60" t="s">
        <v>366</v>
      </c>
      <c r="B54" s="60" t="s">
        <v>619</v>
      </c>
      <c r="C54" s="78"/>
      <c r="D54" s="78"/>
      <c r="E54" s="79" t="s">
        <v>899</v>
      </c>
    </row>
    <row r="55" spans="1:5" x14ac:dyDescent="0.25">
      <c r="A55" s="60" t="s">
        <v>367</v>
      </c>
      <c r="B55" s="60" t="s">
        <v>597</v>
      </c>
      <c r="C55" s="78"/>
      <c r="D55" s="78"/>
      <c r="E55" s="79" t="s">
        <v>899</v>
      </c>
    </row>
    <row r="56" spans="1:5" x14ac:dyDescent="0.25">
      <c r="A56" s="60" t="s">
        <v>368</v>
      </c>
      <c r="B56" s="60" t="s">
        <v>620</v>
      </c>
      <c r="C56" s="78"/>
      <c r="D56" s="78"/>
      <c r="E56" s="79" t="s">
        <v>899</v>
      </c>
    </row>
    <row r="57" spans="1:5" x14ac:dyDescent="0.25">
      <c r="A57" s="60" t="s">
        <v>369</v>
      </c>
      <c r="B57" s="60" t="s">
        <v>621</v>
      </c>
      <c r="C57" s="78"/>
      <c r="D57" s="78"/>
      <c r="E57" s="79" t="s">
        <v>899</v>
      </c>
    </row>
    <row r="58" spans="1:5" x14ac:dyDescent="0.25">
      <c r="A58" s="60" t="s">
        <v>370</v>
      </c>
      <c r="B58" s="60" t="s">
        <v>622</v>
      </c>
      <c r="C58" s="78"/>
      <c r="D58" s="78"/>
      <c r="E58" s="79" t="s">
        <v>899</v>
      </c>
    </row>
    <row r="59" spans="1:5" x14ac:dyDescent="0.25">
      <c r="A59" s="60" t="s">
        <v>371</v>
      </c>
      <c r="B59" s="60" t="s">
        <v>623</v>
      </c>
      <c r="C59" s="78"/>
      <c r="D59" s="78"/>
      <c r="E59" s="79" t="s">
        <v>899</v>
      </c>
    </row>
    <row r="60" spans="1:5" x14ac:dyDescent="0.25">
      <c r="A60" s="60" t="s">
        <v>372</v>
      </c>
      <c r="B60" s="60" t="s">
        <v>624</v>
      </c>
      <c r="C60" s="78"/>
      <c r="D60" s="78"/>
      <c r="E60" s="79" t="s">
        <v>899</v>
      </c>
    </row>
    <row r="61" spans="1:5" x14ac:dyDescent="0.25">
      <c r="A61" s="60" t="s">
        <v>373</v>
      </c>
      <c r="B61" s="60" t="s">
        <v>625</v>
      </c>
      <c r="C61" s="78"/>
      <c r="D61" s="78"/>
      <c r="E61" s="79" t="s">
        <v>899</v>
      </c>
    </row>
    <row r="62" spans="1:5" x14ac:dyDescent="0.25">
      <c r="A62" s="60" t="s">
        <v>374</v>
      </c>
      <c r="B62" s="60" t="s">
        <v>626</v>
      </c>
      <c r="C62" s="78"/>
      <c r="D62" s="78"/>
      <c r="E62" s="79" t="s">
        <v>899</v>
      </c>
    </row>
    <row r="63" spans="1:5" x14ac:dyDescent="0.25">
      <c r="A63" s="60" t="s">
        <v>375</v>
      </c>
      <c r="B63" s="60" t="s">
        <v>627</v>
      </c>
      <c r="C63" s="78"/>
      <c r="D63" s="78"/>
      <c r="E63" s="79" t="s">
        <v>899</v>
      </c>
    </row>
    <row r="64" spans="1:5" x14ac:dyDescent="0.25">
      <c r="A64" s="60" t="s">
        <v>376</v>
      </c>
      <c r="B64" s="60" t="s">
        <v>628</v>
      </c>
      <c r="C64" s="78"/>
      <c r="D64" s="78"/>
      <c r="E64" s="79" t="s">
        <v>899</v>
      </c>
    </row>
    <row r="65" spans="1:5" x14ac:dyDescent="0.25">
      <c r="A65" s="60" t="s">
        <v>377</v>
      </c>
      <c r="B65" s="60" t="s">
        <v>629</v>
      </c>
      <c r="C65" s="78"/>
      <c r="D65" s="78"/>
      <c r="E65" s="79" t="s">
        <v>899</v>
      </c>
    </row>
    <row r="66" spans="1:5" x14ac:dyDescent="0.25">
      <c r="A66" s="60" t="s">
        <v>378</v>
      </c>
      <c r="B66" s="60" t="s">
        <v>630</v>
      </c>
      <c r="C66" s="78"/>
      <c r="D66" s="78"/>
      <c r="E66" s="79" t="s">
        <v>899</v>
      </c>
    </row>
    <row r="67" spans="1:5" x14ac:dyDescent="0.25">
      <c r="A67" s="60" t="s">
        <v>379</v>
      </c>
      <c r="B67" s="60" t="s">
        <v>631</v>
      </c>
      <c r="C67" s="78"/>
      <c r="D67" s="78"/>
      <c r="E67" s="79" t="s">
        <v>899</v>
      </c>
    </row>
    <row r="68" spans="1:5" x14ac:dyDescent="0.25">
      <c r="A68" s="60" t="s">
        <v>380</v>
      </c>
      <c r="B68" s="60" t="s">
        <v>632</v>
      </c>
      <c r="C68" s="78"/>
      <c r="D68" s="78"/>
      <c r="E68" s="79" t="s">
        <v>899</v>
      </c>
    </row>
    <row r="69" spans="1:5" x14ac:dyDescent="0.25">
      <c r="A69" s="60" t="s">
        <v>381</v>
      </c>
      <c r="B69" s="60" t="s">
        <v>633</v>
      </c>
      <c r="C69" s="78"/>
      <c r="D69" s="78"/>
      <c r="E69" s="79" t="s">
        <v>899</v>
      </c>
    </row>
    <row r="70" spans="1:5" x14ac:dyDescent="0.25">
      <c r="A70" s="60" t="s">
        <v>382</v>
      </c>
      <c r="B70" s="60" t="s">
        <v>634</v>
      </c>
      <c r="C70" s="78"/>
      <c r="D70" s="78"/>
      <c r="E70" s="79" t="s">
        <v>899</v>
      </c>
    </row>
    <row r="71" spans="1:5" x14ac:dyDescent="0.25">
      <c r="A71" s="60" t="s">
        <v>383</v>
      </c>
      <c r="B71" s="60" t="s">
        <v>635</v>
      </c>
      <c r="C71" s="78"/>
      <c r="D71" s="78"/>
      <c r="E71" s="79" t="s">
        <v>899</v>
      </c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14" t="s">
        <v>894</v>
      </c>
      <c r="B74" s="14" t="s">
        <v>895</v>
      </c>
      <c r="E74" s="14" t="s">
        <v>898</v>
      </c>
    </row>
    <row r="75" spans="1:5" x14ac:dyDescent="0.25">
      <c r="A75" s="61" t="s">
        <v>636</v>
      </c>
      <c r="B75" s="61" t="s">
        <v>637</v>
      </c>
      <c r="C75" s="73"/>
      <c r="D75" s="73"/>
      <c r="E75" s="61" t="s">
        <v>899</v>
      </c>
    </row>
    <row r="76" spans="1:5" x14ac:dyDescent="0.25">
      <c r="A76" s="61" t="s">
        <v>384</v>
      </c>
      <c r="B76" s="61" t="s">
        <v>638</v>
      </c>
      <c r="C76" s="73"/>
      <c r="D76" s="73"/>
      <c r="E76" s="61" t="s">
        <v>899</v>
      </c>
    </row>
    <row r="77" spans="1:5" x14ac:dyDescent="0.25">
      <c r="A77" s="61" t="s">
        <v>385</v>
      </c>
      <c r="B77" s="61" t="s">
        <v>639</v>
      </c>
      <c r="C77" s="73"/>
      <c r="D77" s="73"/>
      <c r="E77" s="61" t="s">
        <v>899</v>
      </c>
    </row>
    <row r="78" spans="1:5" x14ac:dyDescent="0.25">
      <c r="A78" s="61" t="s">
        <v>386</v>
      </c>
      <c r="B78" s="61" t="s">
        <v>640</v>
      </c>
      <c r="C78" s="73"/>
      <c r="D78" s="73"/>
      <c r="E78" s="61" t="s">
        <v>899</v>
      </c>
    </row>
    <row r="79" spans="1:5" x14ac:dyDescent="0.25">
      <c r="A79" s="61" t="s">
        <v>387</v>
      </c>
      <c r="B79" s="61" t="s">
        <v>641</v>
      </c>
      <c r="C79" s="73"/>
      <c r="D79" s="73"/>
      <c r="E79" s="61" t="s">
        <v>899</v>
      </c>
    </row>
    <row r="80" spans="1:5" x14ac:dyDescent="0.25">
      <c r="A80" s="61" t="s">
        <v>388</v>
      </c>
      <c r="B80" s="61" t="s">
        <v>642</v>
      </c>
      <c r="C80" s="73"/>
      <c r="D80" s="73"/>
      <c r="E80" s="61" t="s">
        <v>899</v>
      </c>
    </row>
    <row r="81" spans="1:5" x14ac:dyDescent="0.25">
      <c r="A81" s="61" t="s">
        <v>389</v>
      </c>
      <c r="B81" s="61" t="s">
        <v>643</v>
      </c>
      <c r="C81" s="73"/>
      <c r="D81" s="73"/>
      <c r="E81" s="61" t="s">
        <v>899</v>
      </c>
    </row>
    <row r="82" spans="1:5" x14ac:dyDescent="0.25">
      <c r="A82" s="61" t="s">
        <v>390</v>
      </c>
      <c r="B82" s="61" t="s">
        <v>644</v>
      </c>
      <c r="C82" s="73"/>
      <c r="D82" s="73"/>
      <c r="E82" s="61" t="s">
        <v>899</v>
      </c>
    </row>
    <row r="83" spans="1:5" x14ac:dyDescent="0.25">
      <c r="A83" s="61" t="s">
        <v>391</v>
      </c>
      <c r="B83" s="61" t="s">
        <v>645</v>
      </c>
      <c r="C83" s="73"/>
      <c r="D83" s="73"/>
      <c r="E83" s="61" t="s">
        <v>899</v>
      </c>
    </row>
    <row r="84" spans="1:5" x14ac:dyDescent="0.25">
      <c r="A84" s="61" t="s">
        <v>392</v>
      </c>
      <c r="B84" s="61" t="s">
        <v>646</v>
      </c>
      <c r="C84" s="73"/>
      <c r="D84" s="73"/>
      <c r="E84" s="61" t="s">
        <v>899</v>
      </c>
    </row>
    <row r="85" spans="1:5" x14ac:dyDescent="0.25">
      <c r="A85" s="61" t="s">
        <v>393</v>
      </c>
      <c r="B85" s="61" t="s">
        <v>647</v>
      </c>
      <c r="C85" s="73"/>
      <c r="D85" s="73"/>
      <c r="E85" s="61" t="s">
        <v>899</v>
      </c>
    </row>
    <row r="86" spans="1:5" x14ac:dyDescent="0.25">
      <c r="A86" s="61" t="s">
        <v>394</v>
      </c>
      <c r="B86" s="61" t="s">
        <v>648</v>
      </c>
      <c r="C86" s="73"/>
      <c r="D86" s="73"/>
      <c r="E86" s="61" t="s">
        <v>899</v>
      </c>
    </row>
    <row r="87" spans="1:5" x14ac:dyDescent="0.25">
      <c r="A87" s="61" t="s">
        <v>395</v>
      </c>
      <c r="B87" s="61" t="s">
        <v>649</v>
      </c>
      <c r="C87" s="73"/>
      <c r="D87" s="73"/>
      <c r="E87" s="61" t="s">
        <v>899</v>
      </c>
    </row>
    <row r="88" spans="1:5" x14ac:dyDescent="0.25">
      <c r="A88" s="61" t="s">
        <v>396</v>
      </c>
      <c r="B88" s="61" t="s">
        <v>650</v>
      </c>
      <c r="C88" s="73"/>
      <c r="D88" s="73"/>
      <c r="E88" s="61" t="s">
        <v>899</v>
      </c>
    </row>
    <row r="89" spans="1:5" x14ac:dyDescent="0.25">
      <c r="A89" s="61" t="s">
        <v>397</v>
      </c>
      <c r="B89" s="61" t="s">
        <v>651</v>
      </c>
      <c r="C89" s="73"/>
      <c r="D89" s="73"/>
      <c r="E89" s="61" t="s">
        <v>899</v>
      </c>
    </row>
    <row r="90" spans="1:5" x14ac:dyDescent="0.25">
      <c r="A90" s="61" t="s">
        <v>398</v>
      </c>
      <c r="B90" s="61" t="s">
        <v>652</v>
      </c>
      <c r="C90" s="73"/>
      <c r="D90" s="73"/>
      <c r="E90" s="61" t="s">
        <v>899</v>
      </c>
    </row>
    <row r="91" spans="1:5" x14ac:dyDescent="0.25">
      <c r="A91" s="61" t="s">
        <v>399</v>
      </c>
      <c r="B91" s="61" t="s">
        <v>653</v>
      </c>
      <c r="C91" s="73"/>
      <c r="D91" s="73"/>
      <c r="E91" s="61" t="s">
        <v>899</v>
      </c>
    </row>
    <row r="92" spans="1:5" x14ac:dyDescent="0.25">
      <c r="A92" s="61" t="s">
        <v>400</v>
      </c>
      <c r="B92" s="61" t="s">
        <v>654</v>
      </c>
      <c r="C92" s="73"/>
      <c r="D92" s="73"/>
      <c r="E92" s="61" t="s">
        <v>899</v>
      </c>
    </row>
    <row r="93" spans="1:5" x14ac:dyDescent="0.25">
      <c r="A93" s="61" t="s">
        <v>401</v>
      </c>
      <c r="B93" s="61" t="s">
        <v>655</v>
      </c>
      <c r="C93" s="73"/>
      <c r="D93" s="73"/>
      <c r="E93" s="61" t="s">
        <v>899</v>
      </c>
    </row>
    <row r="94" spans="1:5" x14ac:dyDescent="0.25">
      <c r="A94" s="61" t="s">
        <v>402</v>
      </c>
      <c r="B94" s="61" t="s">
        <v>656</v>
      </c>
      <c r="C94" s="73"/>
      <c r="D94" s="73"/>
      <c r="E94" s="61" t="s">
        <v>899</v>
      </c>
    </row>
    <row r="95" spans="1:5" x14ac:dyDescent="0.25">
      <c r="A95" s="61" t="s">
        <v>403</v>
      </c>
      <c r="B95" s="61" t="s">
        <v>657</v>
      </c>
      <c r="C95" s="73"/>
      <c r="D95" s="73"/>
      <c r="E95" s="61" t="s">
        <v>899</v>
      </c>
    </row>
    <row r="96" spans="1:5" x14ac:dyDescent="0.25">
      <c r="A96" s="61" t="s">
        <v>404</v>
      </c>
      <c r="B96" s="61" t="s">
        <v>658</v>
      </c>
      <c r="C96" s="73"/>
      <c r="D96" s="73"/>
      <c r="E96" s="61" t="s">
        <v>899</v>
      </c>
    </row>
    <row r="97" spans="1:5" x14ac:dyDescent="0.25">
      <c r="A97" s="61" t="s">
        <v>405</v>
      </c>
      <c r="B97" s="61" t="s">
        <v>659</v>
      </c>
      <c r="C97" s="73"/>
      <c r="D97" s="73"/>
      <c r="E97" s="61" t="s">
        <v>899</v>
      </c>
    </row>
    <row r="98" spans="1:5" x14ac:dyDescent="0.25">
      <c r="A98" s="61" t="s">
        <v>406</v>
      </c>
      <c r="B98" s="61" t="s">
        <v>660</v>
      </c>
      <c r="C98" s="73"/>
      <c r="D98" s="73"/>
      <c r="E98" s="61" t="s">
        <v>899</v>
      </c>
    </row>
    <row r="99" spans="1:5" x14ac:dyDescent="0.25">
      <c r="A99" s="61" t="s">
        <v>407</v>
      </c>
      <c r="B99" s="61" t="s">
        <v>661</v>
      </c>
      <c r="C99" s="73"/>
      <c r="D99" s="73"/>
      <c r="E99" s="61" t="s">
        <v>899</v>
      </c>
    </row>
    <row r="100" spans="1:5" x14ac:dyDescent="0.25">
      <c r="A100" s="61" t="s">
        <v>408</v>
      </c>
      <c r="B100" s="61" t="s">
        <v>662</v>
      </c>
      <c r="C100" s="73"/>
      <c r="D100" s="73"/>
      <c r="E100" s="61" t="s">
        <v>899</v>
      </c>
    </row>
    <row r="101" spans="1:5" x14ac:dyDescent="0.25">
      <c r="A101" s="61" t="s">
        <v>409</v>
      </c>
      <c r="B101" s="61" t="s">
        <v>663</v>
      </c>
      <c r="C101" s="73"/>
      <c r="D101" s="73"/>
      <c r="E101" s="61" t="s">
        <v>899</v>
      </c>
    </row>
    <row r="102" spans="1:5" x14ac:dyDescent="0.25">
      <c r="A102" s="61" t="s">
        <v>410</v>
      </c>
      <c r="B102" s="61" t="s">
        <v>664</v>
      </c>
      <c r="C102" s="73"/>
      <c r="D102" s="73"/>
      <c r="E102" s="61" t="s">
        <v>899</v>
      </c>
    </row>
    <row r="103" spans="1:5" x14ac:dyDescent="0.25">
      <c r="A103" s="61" t="s">
        <v>411</v>
      </c>
      <c r="B103" s="61" t="s">
        <v>665</v>
      </c>
      <c r="C103" s="73"/>
      <c r="D103" s="73"/>
      <c r="E103" s="61" t="s">
        <v>899</v>
      </c>
    </row>
    <row r="104" spans="1:5" x14ac:dyDescent="0.25">
      <c r="A104" s="61" t="s">
        <v>412</v>
      </c>
      <c r="B104" s="61" t="s">
        <v>666</v>
      </c>
      <c r="C104" s="73"/>
      <c r="D104" s="73"/>
      <c r="E104" s="61" t="s">
        <v>899</v>
      </c>
    </row>
    <row r="105" spans="1:5" x14ac:dyDescent="0.25">
      <c r="A105" s="61" t="s">
        <v>413</v>
      </c>
      <c r="B105" s="61" t="s">
        <v>667</v>
      </c>
      <c r="C105" s="73"/>
      <c r="D105" s="73"/>
      <c r="E105" s="61" t="s">
        <v>899</v>
      </c>
    </row>
    <row r="106" spans="1:5" x14ac:dyDescent="0.25">
      <c r="A106" s="61" t="s">
        <v>414</v>
      </c>
      <c r="B106" s="61" t="s">
        <v>668</v>
      </c>
      <c r="C106" s="73"/>
      <c r="D106" s="73"/>
      <c r="E106" s="61" t="s">
        <v>899</v>
      </c>
    </row>
    <row r="107" spans="1:5" x14ac:dyDescent="0.25">
      <c r="A107" s="61" t="s">
        <v>415</v>
      </c>
      <c r="B107" s="61" t="s">
        <v>668</v>
      </c>
      <c r="C107" s="73"/>
      <c r="D107" s="73"/>
      <c r="E107" s="61" t="s">
        <v>899</v>
      </c>
    </row>
    <row r="108" spans="1:5" x14ac:dyDescent="0.25">
      <c r="A108" s="61" t="s">
        <v>416</v>
      </c>
      <c r="B108" s="61" t="s">
        <v>669</v>
      </c>
      <c r="C108" s="73"/>
      <c r="D108" s="73"/>
      <c r="E108" s="61" t="s">
        <v>899</v>
      </c>
    </row>
    <row r="109" spans="1:5" x14ac:dyDescent="0.25">
      <c r="A109" s="61" t="s">
        <v>417</v>
      </c>
      <c r="B109" s="61" t="s">
        <v>670</v>
      </c>
      <c r="C109" s="73"/>
      <c r="D109" s="73"/>
      <c r="E109" s="61" t="s">
        <v>899</v>
      </c>
    </row>
    <row r="110" spans="1:5" x14ac:dyDescent="0.25">
      <c r="A110" s="61" t="s">
        <v>418</v>
      </c>
      <c r="B110" s="61" t="s">
        <v>671</v>
      </c>
      <c r="C110" s="73"/>
      <c r="D110" s="73"/>
      <c r="E110" s="61" t="s">
        <v>899</v>
      </c>
    </row>
    <row r="111" spans="1:5" x14ac:dyDescent="0.25">
      <c r="A111" s="61" t="s">
        <v>419</v>
      </c>
      <c r="B111" s="61" t="s">
        <v>672</v>
      </c>
      <c r="C111" s="73"/>
      <c r="D111" s="73"/>
      <c r="E111" s="61" t="s">
        <v>899</v>
      </c>
    </row>
    <row r="112" spans="1:5" x14ac:dyDescent="0.25">
      <c r="A112" s="61" t="s">
        <v>420</v>
      </c>
      <c r="B112" s="61" t="s">
        <v>673</v>
      </c>
      <c r="C112" s="73"/>
      <c r="D112" s="73"/>
      <c r="E112" s="61" t="s">
        <v>899</v>
      </c>
    </row>
    <row r="113" spans="1:5" x14ac:dyDescent="0.25">
      <c r="A113" s="61" t="s">
        <v>421</v>
      </c>
      <c r="B113" s="61" t="s">
        <v>674</v>
      </c>
      <c r="C113" s="73"/>
      <c r="D113" s="73"/>
      <c r="E113" s="61" t="s">
        <v>899</v>
      </c>
    </row>
    <row r="114" spans="1:5" x14ac:dyDescent="0.25">
      <c r="A114" s="61" t="s">
        <v>422</v>
      </c>
      <c r="B114" s="61" t="s">
        <v>675</v>
      </c>
      <c r="C114" s="73"/>
      <c r="D114" s="73"/>
      <c r="E114" s="61" t="s">
        <v>899</v>
      </c>
    </row>
    <row r="115" spans="1:5" x14ac:dyDescent="0.25">
      <c r="A115" s="61" t="s">
        <v>423</v>
      </c>
      <c r="B115" s="61" t="s">
        <v>676</v>
      </c>
      <c r="C115" s="73"/>
      <c r="D115" s="73"/>
      <c r="E115" s="61" t="s">
        <v>899</v>
      </c>
    </row>
    <row r="116" spans="1:5" x14ac:dyDescent="0.25">
      <c r="A116" s="61" t="s">
        <v>424</v>
      </c>
      <c r="B116" s="61" t="s">
        <v>677</v>
      </c>
      <c r="C116" s="73"/>
      <c r="D116" s="73"/>
      <c r="E116" s="61" t="s">
        <v>899</v>
      </c>
    </row>
    <row r="117" spans="1:5" x14ac:dyDescent="0.25">
      <c r="A117" s="61" t="s">
        <v>425</v>
      </c>
      <c r="B117" s="61" t="s">
        <v>678</v>
      </c>
      <c r="C117" s="73"/>
      <c r="D117" s="73"/>
      <c r="E117" s="61" t="s">
        <v>899</v>
      </c>
    </row>
    <row r="118" spans="1:5" x14ac:dyDescent="0.25">
      <c r="A118" s="61" t="s">
        <v>426</v>
      </c>
      <c r="B118" s="61" t="s">
        <v>607</v>
      </c>
      <c r="C118" s="73"/>
      <c r="D118" s="73"/>
      <c r="E118" s="61" t="s">
        <v>899</v>
      </c>
    </row>
    <row r="119" spans="1:5" x14ac:dyDescent="0.25">
      <c r="A119" s="61" t="s">
        <v>427</v>
      </c>
      <c r="B119" s="61" t="s">
        <v>679</v>
      </c>
      <c r="C119" s="73"/>
      <c r="D119" s="73"/>
      <c r="E119" s="61" t="s">
        <v>899</v>
      </c>
    </row>
    <row r="120" spans="1:5" x14ac:dyDescent="0.25">
      <c r="A120" s="61" t="s">
        <v>428</v>
      </c>
      <c r="B120" s="61" t="s">
        <v>680</v>
      </c>
      <c r="C120" s="73"/>
      <c r="D120" s="73"/>
      <c r="E120" s="61" t="s">
        <v>899</v>
      </c>
    </row>
    <row r="121" spans="1:5" x14ac:dyDescent="0.25">
      <c r="A121" s="61" t="s">
        <v>429</v>
      </c>
      <c r="B121" s="61" t="s">
        <v>681</v>
      </c>
      <c r="C121" s="73"/>
      <c r="D121" s="73"/>
      <c r="E121" s="61" t="s">
        <v>899</v>
      </c>
    </row>
    <row r="122" spans="1:5" x14ac:dyDescent="0.25">
      <c r="A122" s="61" t="s">
        <v>430</v>
      </c>
      <c r="B122" s="61" t="s">
        <v>682</v>
      </c>
      <c r="C122" s="73"/>
      <c r="D122" s="73"/>
      <c r="E122" s="61" t="s">
        <v>899</v>
      </c>
    </row>
    <row r="123" spans="1:5" x14ac:dyDescent="0.25">
      <c r="A123" s="61" t="s">
        <v>431</v>
      </c>
      <c r="B123" s="61" t="s">
        <v>683</v>
      </c>
      <c r="C123" s="73"/>
      <c r="D123" s="73"/>
      <c r="E123" s="61" t="s">
        <v>899</v>
      </c>
    </row>
    <row r="124" spans="1:5" x14ac:dyDescent="0.25">
      <c r="A124" s="61" t="s">
        <v>432</v>
      </c>
      <c r="B124" s="61" t="s">
        <v>684</v>
      </c>
      <c r="C124" s="73"/>
      <c r="D124" s="73"/>
      <c r="E124" s="61" t="s">
        <v>899</v>
      </c>
    </row>
    <row r="125" spans="1:5" x14ac:dyDescent="0.25">
      <c r="A125" s="61" t="s">
        <v>433</v>
      </c>
      <c r="B125" s="61" t="s">
        <v>685</v>
      </c>
      <c r="C125" s="73"/>
      <c r="D125" s="73"/>
      <c r="E125" s="61" t="s">
        <v>899</v>
      </c>
    </row>
    <row r="126" spans="1:5" x14ac:dyDescent="0.25">
      <c r="A126" s="61" t="s">
        <v>434</v>
      </c>
      <c r="B126" s="61" t="s">
        <v>686</v>
      </c>
      <c r="C126" s="73"/>
      <c r="D126" s="73"/>
      <c r="E126" s="61" t="s">
        <v>899</v>
      </c>
    </row>
    <row r="127" spans="1:5" x14ac:dyDescent="0.25">
      <c r="A127" s="61" t="s">
        <v>435</v>
      </c>
      <c r="B127" s="61" t="s">
        <v>688</v>
      </c>
      <c r="C127" s="73"/>
      <c r="D127" s="73"/>
      <c r="E127" s="61" t="s">
        <v>899</v>
      </c>
    </row>
    <row r="128" spans="1:5" x14ac:dyDescent="0.25">
      <c r="A128" s="61" t="s">
        <v>436</v>
      </c>
      <c r="B128" s="61" t="s">
        <v>689</v>
      </c>
      <c r="C128" s="73"/>
      <c r="D128" s="73"/>
      <c r="E128" s="61" t="s">
        <v>899</v>
      </c>
    </row>
    <row r="129" spans="1:5" x14ac:dyDescent="0.25">
      <c r="A129" s="61" t="s">
        <v>437</v>
      </c>
      <c r="B129" s="61" t="s">
        <v>690</v>
      </c>
      <c r="C129" s="73"/>
      <c r="D129" s="73"/>
      <c r="E129" s="61" t="s">
        <v>899</v>
      </c>
    </row>
    <row r="130" spans="1:5" x14ac:dyDescent="0.25">
      <c r="A130" s="61" t="s">
        <v>438</v>
      </c>
      <c r="B130" s="61" t="s">
        <v>691</v>
      </c>
      <c r="C130" s="73"/>
      <c r="D130" s="73"/>
      <c r="E130" s="61" t="s">
        <v>899</v>
      </c>
    </row>
    <row r="131" spans="1:5" x14ac:dyDescent="0.25">
      <c r="A131" s="61" t="s">
        <v>439</v>
      </c>
      <c r="B131" s="61" t="s">
        <v>692</v>
      </c>
      <c r="C131" s="73"/>
      <c r="D131" s="73"/>
      <c r="E131" s="61" t="s">
        <v>899</v>
      </c>
    </row>
    <row r="132" spans="1:5" x14ac:dyDescent="0.25">
      <c r="A132" s="61" t="s">
        <v>440</v>
      </c>
      <c r="B132" s="61" t="s">
        <v>693</v>
      </c>
      <c r="C132" s="73"/>
      <c r="D132" s="73"/>
      <c r="E132" s="61" t="s">
        <v>899</v>
      </c>
    </row>
    <row r="133" spans="1:5" x14ac:dyDescent="0.25">
      <c r="A133" s="61" t="s">
        <v>441</v>
      </c>
      <c r="B133" s="61" t="s">
        <v>694</v>
      </c>
      <c r="C133" s="73"/>
      <c r="D133" s="73"/>
      <c r="E133" s="61" t="s">
        <v>899</v>
      </c>
    </row>
    <row r="134" spans="1:5" x14ac:dyDescent="0.25">
      <c r="A134" s="61" t="s">
        <v>442</v>
      </c>
      <c r="B134" s="61" t="s">
        <v>695</v>
      </c>
      <c r="C134" s="73"/>
      <c r="D134" s="73"/>
      <c r="E134" s="61" t="s">
        <v>899</v>
      </c>
    </row>
    <row r="135" spans="1:5" x14ac:dyDescent="0.25">
      <c r="A135" s="61" t="s">
        <v>443</v>
      </c>
      <c r="B135" s="61" t="s">
        <v>696</v>
      </c>
      <c r="C135" s="73"/>
      <c r="D135" s="73"/>
      <c r="E135" s="61" t="s">
        <v>899</v>
      </c>
    </row>
    <row r="136" spans="1:5" x14ac:dyDescent="0.25">
      <c r="A136" s="61" t="s">
        <v>444</v>
      </c>
      <c r="B136" s="61" t="s">
        <v>697</v>
      </c>
      <c r="C136" s="73"/>
      <c r="D136" s="73"/>
      <c r="E136" s="61" t="s">
        <v>899</v>
      </c>
    </row>
    <row r="137" spans="1:5" x14ac:dyDescent="0.25">
      <c r="A137" s="61" t="s">
        <v>445</v>
      </c>
      <c r="B137" s="61" t="s">
        <v>698</v>
      </c>
      <c r="C137" s="73"/>
      <c r="D137" s="73"/>
      <c r="E137" s="61" t="s">
        <v>899</v>
      </c>
    </row>
    <row r="138" spans="1:5" x14ac:dyDescent="0.25">
      <c r="A138" s="61" t="s">
        <v>446</v>
      </c>
      <c r="B138" s="61" t="s">
        <v>699</v>
      </c>
      <c r="C138" s="73"/>
      <c r="D138" s="73"/>
      <c r="E138" s="61" t="s">
        <v>899</v>
      </c>
    </row>
    <row r="139" spans="1:5" x14ac:dyDescent="0.25">
      <c r="A139" s="61" t="s">
        <v>447</v>
      </c>
      <c r="B139" s="61" t="s">
        <v>700</v>
      </c>
      <c r="C139" s="73"/>
      <c r="D139" s="73"/>
      <c r="E139" s="61" t="s">
        <v>899</v>
      </c>
    </row>
    <row r="140" spans="1:5" x14ac:dyDescent="0.25">
      <c r="A140" s="61" t="s">
        <v>448</v>
      </c>
      <c r="B140" s="61" t="s">
        <v>701</v>
      </c>
      <c r="C140" s="73"/>
      <c r="D140" s="73"/>
      <c r="E140" s="61" t="s">
        <v>899</v>
      </c>
    </row>
    <row r="141" spans="1:5" x14ac:dyDescent="0.25">
      <c r="A141" s="61" t="s">
        <v>449</v>
      </c>
      <c r="B141" s="61" t="s">
        <v>702</v>
      </c>
      <c r="C141" s="73"/>
      <c r="D141" s="73"/>
      <c r="E141" s="61" t="s">
        <v>899</v>
      </c>
    </row>
    <row r="142" spans="1:5" x14ac:dyDescent="0.25">
      <c r="A142" s="61" t="s">
        <v>450</v>
      </c>
      <c r="B142" s="61" t="s">
        <v>703</v>
      </c>
      <c r="C142" s="73"/>
      <c r="D142" s="73"/>
      <c r="E142" s="61" t="s">
        <v>899</v>
      </c>
    </row>
    <row r="143" spans="1:5" x14ac:dyDescent="0.25">
      <c r="A143" s="61" t="s">
        <v>451</v>
      </c>
      <c r="B143" s="61" t="s">
        <v>704</v>
      </c>
      <c r="C143" s="73"/>
      <c r="D143" s="73"/>
      <c r="E143" s="61" t="s">
        <v>899</v>
      </c>
    </row>
    <row r="144" spans="1:5" x14ac:dyDescent="0.25">
      <c r="A144" s="61" t="s">
        <v>452</v>
      </c>
      <c r="B144" s="61" t="s">
        <v>705</v>
      </c>
      <c r="C144" s="73"/>
      <c r="D144" s="73"/>
      <c r="E144" s="61" t="s">
        <v>899</v>
      </c>
    </row>
    <row r="145" spans="1:5" x14ac:dyDescent="0.25">
      <c r="A145" s="61" t="s">
        <v>453</v>
      </c>
      <c r="B145" s="61" t="s">
        <v>706</v>
      </c>
      <c r="C145" s="73"/>
      <c r="D145" s="73"/>
      <c r="E145" s="61" t="s">
        <v>899</v>
      </c>
    </row>
    <row r="146" spans="1:5" x14ac:dyDescent="0.25">
      <c r="A146" s="61" t="s">
        <v>454</v>
      </c>
      <c r="B146" s="61" t="s">
        <v>668</v>
      </c>
      <c r="C146" s="73"/>
      <c r="D146" s="73"/>
      <c r="E146" s="61" t="s">
        <v>899</v>
      </c>
    </row>
    <row r="147" spans="1:5" x14ac:dyDescent="0.25">
      <c r="A147" s="61" t="s">
        <v>455</v>
      </c>
      <c r="B147" s="61" t="s">
        <v>668</v>
      </c>
      <c r="C147" s="73"/>
      <c r="D147" s="73"/>
      <c r="E147" s="61" t="s">
        <v>899</v>
      </c>
    </row>
    <row r="148" spans="1:5" x14ac:dyDescent="0.25">
      <c r="A148" s="61" t="s">
        <v>456</v>
      </c>
      <c r="B148" s="61" t="s">
        <v>669</v>
      </c>
      <c r="C148" s="73"/>
      <c r="D148" s="73"/>
      <c r="E148" s="61" t="s">
        <v>899</v>
      </c>
    </row>
    <row r="149" spans="1:5" x14ac:dyDescent="0.25">
      <c r="A149" s="61" t="s">
        <v>457</v>
      </c>
      <c r="B149" s="61" t="s">
        <v>670</v>
      </c>
      <c r="C149" s="73"/>
      <c r="D149" s="73"/>
      <c r="E149" s="61" t="s">
        <v>899</v>
      </c>
    </row>
    <row r="150" spans="1:5" x14ac:dyDescent="0.25">
      <c r="A150" s="61" t="s">
        <v>458</v>
      </c>
      <c r="B150" s="61" t="s">
        <v>671</v>
      </c>
      <c r="C150" s="73"/>
      <c r="D150" s="73"/>
      <c r="E150" s="61" t="s">
        <v>899</v>
      </c>
    </row>
    <row r="151" spans="1:5" x14ac:dyDescent="0.25">
      <c r="A151" s="61" t="s">
        <v>459</v>
      </c>
      <c r="B151" s="61" t="s">
        <v>672</v>
      </c>
      <c r="C151" s="73"/>
      <c r="D151" s="73"/>
      <c r="E151" s="61" t="s">
        <v>899</v>
      </c>
    </row>
    <row r="152" spans="1:5" x14ac:dyDescent="0.25">
      <c r="A152" s="61" t="s">
        <v>460</v>
      </c>
      <c r="B152" s="61" t="s">
        <v>673</v>
      </c>
      <c r="C152" s="73"/>
      <c r="D152" s="73"/>
      <c r="E152" s="61" t="s">
        <v>899</v>
      </c>
    </row>
    <row r="153" spans="1:5" x14ac:dyDescent="0.25">
      <c r="A153" s="61" t="s">
        <v>461</v>
      </c>
      <c r="B153" s="61" t="s">
        <v>674</v>
      </c>
      <c r="C153" s="73"/>
      <c r="D153" s="73"/>
      <c r="E153" s="61" t="s">
        <v>899</v>
      </c>
    </row>
    <row r="154" spans="1:5" x14ac:dyDescent="0.25">
      <c r="A154" s="61" t="s">
        <v>462</v>
      </c>
      <c r="B154" s="61" t="s">
        <v>675</v>
      </c>
      <c r="C154" s="73"/>
      <c r="D154" s="73"/>
      <c r="E154" s="61" t="s">
        <v>899</v>
      </c>
    </row>
    <row r="155" spans="1:5" x14ac:dyDescent="0.25">
      <c r="A155" s="61" t="s">
        <v>463</v>
      </c>
      <c r="B155" s="61" t="s">
        <v>676</v>
      </c>
      <c r="C155" s="73"/>
      <c r="D155" s="73"/>
      <c r="E155" s="61" t="s">
        <v>899</v>
      </c>
    </row>
    <row r="156" spans="1:5" x14ac:dyDescent="0.25">
      <c r="A156" s="61" t="s">
        <v>464</v>
      </c>
      <c r="B156" s="61" t="s">
        <v>677</v>
      </c>
      <c r="C156" s="73"/>
      <c r="D156" s="73"/>
      <c r="E156" s="61" t="s">
        <v>899</v>
      </c>
    </row>
    <row r="157" spans="1:5" x14ac:dyDescent="0.25">
      <c r="A157" s="61" t="s">
        <v>465</v>
      </c>
      <c r="B157" s="61" t="s">
        <v>678</v>
      </c>
      <c r="C157" s="73"/>
      <c r="D157" s="73"/>
      <c r="E157" s="61" t="s">
        <v>899</v>
      </c>
    </row>
    <row r="158" spans="1:5" x14ac:dyDescent="0.25">
      <c r="A158" s="61" t="s">
        <v>466</v>
      </c>
      <c r="B158" s="61" t="s">
        <v>607</v>
      </c>
      <c r="C158" s="73"/>
      <c r="D158" s="73"/>
      <c r="E158" s="61" t="s">
        <v>899</v>
      </c>
    </row>
    <row r="159" spans="1:5" x14ac:dyDescent="0.25">
      <c r="A159" s="61" t="s">
        <v>467</v>
      </c>
      <c r="B159" s="61" t="s">
        <v>681</v>
      </c>
      <c r="C159" s="73"/>
      <c r="D159" s="73"/>
      <c r="E159" s="61" t="s">
        <v>899</v>
      </c>
    </row>
    <row r="160" spans="1:5" x14ac:dyDescent="0.25">
      <c r="A160" s="61" t="s">
        <v>468</v>
      </c>
      <c r="B160" s="61" t="s">
        <v>707</v>
      </c>
      <c r="C160" s="73"/>
      <c r="D160" s="73"/>
      <c r="E160" s="61" t="s">
        <v>899</v>
      </c>
    </row>
    <row r="161" spans="1:5" x14ac:dyDescent="0.25">
      <c r="A161" s="61" t="s">
        <v>469</v>
      </c>
      <c r="B161" s="61" t="s">
        <v>708</v>
      </c>
      <c r="C161" s="73"/>
      <c r="D161" s="73"/>
      <c r="E161" s="61" t="s">
        <v>899</v>
      </c>
    </row>
    <row r="162" spans="1:5" x14ac:dyDescent="0.25">
      <c r="A162" s="61" t="s">
        <v>470</v>
      </c>
      <c r="B162" s="61" t="s">
        <v>709</v>
      </c>
      <c r="C162" s="73"/>
      <c r="D162" s="73"/>
      <c r="E162" s="61" t="s">
        <v>899</v>
      </c>
    </row>
    <row r="163" spans="1:5" x14ac:dyDescent="0.25">
      <c r="A163" s="61" t="s">
        <v>471</v>
      </c>
      <c r="B163" s="61" t="s">
        <v>710</v>
      </c>
      <c r="C163" s="73"/>
      <c r="D163" s="73"/>
      <c r="E163" s="61" t="s">
        <v>899</v>
      </c>
    </row>
    <row r="164" spans="1:5" x14ac:dyDescent="0.25">
      <c r="A164" s="61" t="s">
        <v>472</v>
      </c>
      <c r="B164" s="61" t="s">
        <v>690</v>
      </c>
      <c r="C164" s="73"/>
      <c r="D164" s="73"/>
      <c r="E164" s="61" t="s">
        <v>899</v>
      </c>
    </row>
    <row r="165" spans="1:5" x14ac:dyDescent="0.25">
      <c r="A165" s="61" t="s">
        <v>473</v>
      </c>
      <c r="B165" s="61" t="s">
        <v>711</v>
      </c>
      <c r="C165" s="73"/>
      <c r="D165" s="73"/>
      <c r="E165" s="61" t="s">
        <v>899</v>
      </c>
    </row>
    <row r="166" spans="1:5" x14ac:dyDescent="0.25">
      <c r="A166" s="61" t="s">
        <v>474</v>
      </c>
      <c r="B166" s="61" t="s">
        <v>610</v>
      </c>
      <c r="C166" s="73"/>
      <c r="D166" s="73"/>
      <c r="E166" s="61" t="s">
        <v>899</v>
      </c>
    </row>
    <row r="167" spans="1:5" x14ac:dyDescent="0.25">
      <c r="A167" s="61" t="s">
        <v>475</v>
      </c>
      <c r="B167" s="61" t="s">
        <v>611</v>
      </c>
      <c r="C167" s="73"/>
      <c r="D167" s="73"/>
      <c r="E167" s="61" t="s">
        <v>899</v>
      </c>
    </row>
    <row r="168" spans="1:5" x14ac:dyDescent="0.25">
      <c r="A168" s="61" t="s">
        <v>476</v>
      </c>
      <c r="B168" s="61" t="s">
        <v>693</v>
      </c>
      <c r="C168" s="73"/>
      <c r="D168" s="73"/>
      <c r="E168" s="61" t="s">
        <v>899</v>
      </c>
    </row>
    <row r="169" spans="1:5" x14ac:dyDescent="0.25">
      <c r="A169" s="61" t="s">
        <v>477</v>
      </c>
      <c r="B169" s="61" t="s">
        <v>694</v>
      </c>
      <c r="C169" s="73"/>
      <c r="D169" s="73"/>
      <c r="E169" s="61" t="s">
        <v>899</v>
      </c>
    </row>
    <row r="170" spans="1:5" x14ac:dyDescent="0.25">
      <c r="A170" s="61" t="s">
        <v>478</v>
      </c>
      <c r="B170" s="61" t="s">
        <v>695</v>
      </c>
      <c r="C170" s="73"/>
      <c r="D170" s="73"/>
      <c r="E170" s="61" t="s">
        <v>899</v>
      </c>
    </row>
    <row r="171" spans="1:5" x14ac:dyDescent="0.25">
      <c r="A171" s="61" t="s">
        <v>479</v>
      </c>
      <c r="B171" s="61" t="s">
        <v>696</v>
      </c>
      <c r="C171" s="73"/>
      <c r="D171" s="73"/>
      <c r="E171" s="61" t="s">
        <v>899</v>
      </c>
    </row>
    <row r="172" spans="1:5" x14ac:dyDescent="0.25">
      <c r="A172" s="61" t="s">
        <v>480</v>
      </c>
      <c r="B172" s="61" t="s">
        <v>697</v>
      </c>
      <c r="C172" s="73"/>
      <c r="D172" s="73"/>
      <c r="E172" s="61" t="s">
        <v>899</v>
      </c>
    </row>
    <row r="173" spans="1:5" x14ac:dyDescent="0.25">
      <c r="A173" s="61" t="s">
        <v>481</v>
      </c>
      <c r="B173" s="61" t="s">
        <v>698</v>
      </c>
      <c r="C173" s="73"/>
      <c r="D173" s="73"/>
      <c r="E173" s="61" t="s">
        <v>899</v>
      </c>
    </row>
    <row r="174" spans="1:5" x14ac:dyDescent="0.25">
      <c r="A174" s="61" t="s">
        <v>482</v>
      </c>
      <c r="B174" s="61" t="s">
        <v>699</v>
      </c>
      <c r="C174" s="73"/>
      <c r="D174" s="73"/>
      <c r="E174" s="61" t="s">
        <v>899</v>
      </c>
    </row>
    <row r="175" spans="1:5" x14ac:dyDescent="0.25">
      <c r="A175" s="61" t="s">
        <v>483</v>
      </c>
      <c r="B175" s="61" t="s">
        <v>700</v>
      </c>
      <c r="C175" s="73"/>
      <c r="D175" s="73"/>
      <c r="E175" s="61" t="s">
        <v>899</v>
      </c>
    </row>
    <row r="176" spans="1:5" x14ac:dyDescent="0.25">
      <c r="A176" s="61" t="s">
        <v>484</v>
      </c>
      <c r="B176" s="61" t="s">
        <v>701</v>
      </c>
      <c r="C176" s="73"/>
      <c r="D176" s="73"/>
      <c r="E176" s="61" t="s">
        <v>899</v>
      </c>
    </row>
    <row r="177" spans="1:5" x14ac:dyDescent="0.25">
      <c r="A177" s="61" t="s">
        <v>485</v>
      </c>
      <c r="B177" s="61" t="s">
        <v>702</v>
      </c>
      <c r="C177" s="73"/>
      <c r="D177" s="73"/>
      <c r="E177" s="61" t="s">
        <v>899</v>
      </c>
    </row>
    <row r="178" spans="1:5" x14ac:dyDescent="0.25">
      <c r="A178" s="61" t="s">
        <v>486</v>
      </c>
      <c r="B178" s="61" t="s">
        <v>703</v>
      </c>
      <c r="C178" s="73"/>
      <c r="D178" s="73"/>
      <c r="E178" s="61" t="s">
        <v>899</v>
      </c>
    </row>
    <row r="179" spans="1:5" x14ac:dyDescent="0.25">
      <c r="A179" s="61" t="s">
        <v>487</v>
      </c>
      <c r="B179" s="61" t="s">
        <v>704</v>
      </c>
      <c r="C179" s="73"/>
      <c r="D179" s="73"/>
      <c r="E179" s="61" t="s">
        <v>899</v>
      </c>
    </row>
    <row r="180" spans="1:5" x14ac:dyDescent="0.25">
      <c r="A180" s="61" t="s">
        <v>488</v>
      </c>
      <c r="B180" s="61" t="s">
        <v>705</v>
      </c>
      <c r="C180" s="73"/>
      <c r="D180" s="73"/>
      <c r="E180" s="61" t="s">
        <v>899</v>
      </c>
    </row>
    <row r="181" spans="1:5" x14ac:dyDescent="0.25">
      <c r="A181" s="61" t="s">
        <v>489</v>
      </c>
      <c r="B181" s="61" t="s">
        <v>712</v>
      </c>
      <c r="C181" s="73"/>
      <c r="D181" s="73"/>
      <c r="E181" s="61" t="s">
        <v>899</v>
      </c>
    </row>
    <row r="182" spans="1:5" x14ac:dyDescent="0.25">
      <c r="A182" s="61" t="s">
        <v>490</v>
      </c>
      <c r="B182" s="61" t="s">
        <v>713</v>
      </c>
      <c r="C182" s="73"/>
      <c r="D182" s="73"/>
      <c r="E182" s="61" t="s">
        <v>899</v>
      </c>
    </row>
    <row r="183" spans="1:5" x14ac:dyDescent="0.25">
      <c r="A183" s="61" t="s">
        <v>491</v>
      </c>
      <c r="B183" s="61" t="s">
        <v>714</v>
      </c>
      <c r="C183" s="73"/>
      <c r="D183" s="73"/>
      <c r="E183" s="61" t="s">
        <v>899</v>
      </c>
    </row>
    <row r="184" spans="1:5" x14ac:dyDescent="0.25">
      <c r="A184" s="61" t="s">
        <v>492</v>
      </c>
      <c r="B184" s="61" t="s">
        <v>715</v>
      </c>
      <c r="C184" s="73"/>
      <c r="D184" s="73"/>
      <c r="E184" s="61" t="s">
        <v>899</v>
      </c>
    </row>
    <row r="185" spans="1:5" x14ac:dyDescent="0.25">
      <c r="A185" s="61" t="s">
        <v>493</v>
      </c>
      <c r="B185" s="61" t="s">
        <v>689</v>
      </c>
      <c r="C185" s="73"/>
      <c r="D185" s="73"/>
      <c r="E185" s="61" t="s">
        <v>899</v>
      </c>
    </row>
    <row r="186" spans="1:5" x14ac:dyDescent="0.25">
      <c r="A186" s="61" t="s">
        <v>494</v>
      </c>
      <c r="B186" s="61" t="s">
        <v>716</v>
      </c>
      <c r="C186" s="73"/>
      <c r="D186" s="73"/>
      <c r="E186" s="61" t="s">
        <v>899</v>
      </c>
    </row>
    <row r="187" spans="1:5" x14ac:dyDescent="0.25">
      <c r="A187" s="61" t="s">
        <v>495</v>
      </c>
      <c r="B187" s="61" t="s">
        <v>717</v>
      </c>
      <c r="C187" s="73"/>
      <c r="D187" s="73"/>
      <c r="E187" s="61" t="s">
        <v>899</v>
      </c>
    </row>
    <row r="188" spans="1:5" x14ac:dyDescent="0.25">
      <c r="A188" s="61" t="s">
        <v>496</v>
      </c>
      <c r="B188" s="61" t="s">
        <v>719</v>
      </c>
      <c r="C188" s="73"/>
      <c r="D188" s="73"/>
      <c r="E188" s="61" t="s">
        <v>899</v>
      </c>
    </row>
    <row r="189" spans="1:5" x14ac:dyDescent="0.25">
      <c r="A189" s="61" t="s">
        <v>497</v>
      </c>
      <c r="B189" s="61" t="s">
        <v>722</v>
      </c>
      <c r="C189" s="73"/>
      <c r="D189" s="73"/>
      <c r="E189" s="61" t="s">
        <v>899</v>
      </c>
    </row>
    <row r="190" spans="1:5" x14ac:dyDescent="0.25">
      <c r="A190" s="61" t="s">
        <v>498</v>
      </c>
      <c r="B190" s="61" t="s">
        <v>723</v>
      </c>
      <c r="C190" s="73"/>
      <c r="D190" s="73"/>
      <c r="E190" s="61" t="s">
        <v>899</v>
      </c>
    </row>
    <row r="191" spans="1:5" x14ac:dyDescent="0.25">
      <c r="A191" s="61" t="s">
        <v>499</v>
      </c>
      <c r="B191" s="61" t="s">
        <v>724</v>
      </c>
      <c r="C191" s="73"/>
      <c r="D191" s="73"/>
      <c r="E191" s="61" t="s">
        <v>899</v>
      </c>
    </row>
    <row r="192" spans="1:5" x14ac:dyDescent="0.25">
      <c r="A192" s="61" t="s">
        <v>500</v>
      </c>
      <c r="B192" s="61" t="s">
        <v>725</v>
      </c>
      <c r="C192" s="73"/>
      <c r="D192" s="73"/>
      <c r="E192" s="61" t="s">
        <v>899</v>
      </c>
    </row>
    <row r="193" spans="1:5" x14ac:dyDescent="0.25">
      <c r="A193" s="61" t="s">
        <v>501</v>
      </c>
      <c r="B193" s="61" t="s">
        <v>726</v>
      </c>
      <c r="C193" s="73"/>
      <c r="D193" s="73"/>
      <c r="E193" s="61" t="s">
        <v>899</v>
      </c>
    </row>
    <row r="194" spans="1:5" x14ac:dyDescent="0.25">
      <c r="A194" s="61" t="s">
        <v>502</v>
      </c>
      <c r="B194" s="61" t="s">
        <v>707</v>
      </c>
      <c r="C194" s="73"/>
      <c r="D194" s="73"/>
      <c r="E194" s="61" t="s">
        <v>899</v>
      </c>
    </row>
    <row r="195" spans="1:5" x14ac:dyDescent="0.25">
      <c r="A195" s="61" t="s">
        <v>503</v>
      </c>
      <c r="B195" s="61" t="s">
        <v>728</v>
      </c>
      <c r="C195" s="73"/>
      <c r="D195" s="73"/>
      <c r="E195" s="61" t="s">
        <v>899</v>
      </c>
    </row>
    <row r="196" spans="1:5" x14ac:dyDescent="0.25">
      <c r="A196" s="61" t="s">
        <v>504</v>
      </c>
      <c r="B196" s="61" t="s">
        <v>729</v>
      </c>
      <c r="C196" s="73"/>
      <c r="D196" s="73"/>
      <c r="E196" s="61" t="s">
        <v>899</v>
      </c>
    </row>
    <row r="197" spans="1:5" x14ac:dyDescent="0.25">
      <c r="A197" s="61" t="s">
        <v>505</v>
      </c>
      <c r="B197" s="61" t="s">
        <v>730</v>
      </c>
      <c r="C197" s="73"/>
      <c r="D197" s="73"/>
      <c r="E197" s="61" t="s">
        <v>899</v>
      </c>
    </row>
    <row r="198" spans="1:5" x14ac:dyDescent="0.25">
      <c r="A198" s="61" t="s">
        <v>506</v>
      </c>
      <c r="B198" s="61" t="s">
        <v>731</v>
      </c>
      <c r="C198" s="73"/>
      <c r="D198" s="73"/>
      <c r="E198" s="61" t="s">
        <v>899</v>
      </c>
    </row>
    <row r="199" spans="1:5" x14ac:dyDescent="0.25">
      <c r="A199" s="61" t="s">
        <v>507</v>
      </c>
      <c r="B199" s="61" t="s">
        <v>732</v>
      </c>
      <c r="C199" s="73"/>
      <c r="D199" s="73"/>
      <c r="E199" s="61" t="s">
        <v>899</v>
      </c>
    </row>
    <row r="200" spans="1:5" x14ac:dyDescent="0.25">
      <c r="A200" s="61" t="s">
        <v>508</v>
      </c>
      <c r="B200" s="61" t="s">
        <v>734</v>
      </c>
      <c r="C200" s="73"/>
      <c r="D200" s="73"/>
      <c r="E200" s="61" t="s">
        <v>899</v>
      </c>
    </row>
    <row r="201" spans="1:5" x14ac:dyDescent="0.25">
      <c r="A201" s="61" t="s">
        <v>509</v>
      </c>
      <c r="B201" s="61" t="s">
        <v>735</v>
      </c>
      <c r="C201" s="73"/>
      <c r="D201" s="73"/>
      <c r="E201" s="61" t="s">
        <v>899</v>
      </c>
    </row>
    <row r="202" spans="1:5" x14ac:dyDescent="0.25">
      <c r="A202" s="61" t="s">
        <v>510</v>
      </c>
      <c r="B202" s="61" t="s">
        <v>736</v>
      </c>
      <c r="C202" s="73"/>
      <c r="D202" s="73"/>
      <c r="E202" s="61" t="s">
        <v>899</v>
      </c>
    </row>
    <row r="203" spans="1:5" x14ac:dyDescent="0.25">
      <c r="A203" s="61" t="s">
        <v>511</v>
      </c>
      <c r="B203" s="61" t="s">
        <v>737</v>
      </c>
      <c r="C203" s="73"/>
      <c r="D203" s="73"/>
      <c r="E203" s="61" t="s">
        <v>899</v>
      </c>
    </row>
    <row r="204" spans="1:5" x14ac:dyDescent="0.25">
      <c r="A204" s="61" t="s">
        <v>512</v>
      </c>
      <c r="B204" s="61" t="s">
        <v>738</v>
      </c>
      <c r="C204" s="73"/>
      <c r="D204" s="73"/>
      <c r="E204" s="61" t="s">
        <v>899</v>
      </c>
    </row>
    <row r="205" spans="1:5" x14ac:dyDescent="0.25">
      <c r="A205" s="61" t="s">
        <v>513</v>
      </c>
      <c r="B205" s="61" t="s">
        <v>739</v>
      </c>
      <c r="C205" s="73"/>
      <c r="D205" s="73"/>
      <c r="E205" s="61" t="s">
        <v>899</v>
      </c>
    </row>
    <row r="206" spans="1:5" x14ac:dyDescent="0.25">
      <c r="A206" s="61" t="s">
        <v>514</v>
      </c>
      <c r="B206" s="61" t="s">
        <v>740</v>
      </c>
      <c r="C206" s="73"/>
      <c r="D206" s="73"/>
      <c r="E206" s="61" t="s">
        <v>899</v>
      </c>
    </row>
    <row r="207" spans="1:5" x14ac:dyDescent="0.25">
      <c r="A207" s="61" t="s">
        <v>515</v>
      </c>
      <c r="B207" s="61" t="s">
        <v>726</v>
      </c>
      <c r="C207" s="73"/>
      <c r="D207" s="73"/>
      <c r="E207" s="61" t="s">
        <v>899</v>
      </c>
    </row>
    <row r="208" spans="1:5" x14ac:dyDescent="0.25">
      <c r="A208" s="61" t="s">
        <v>516</v>
      </c>
      <c r="B208" s="61" t="s">
        <v>741</v>
      </c>
      <c r="C208" s="73"/>
      <c r="D208" s="73"/>
      <c r="E208" s="61" t="s">
        <v>899</v>
      </c>
    </row>
    <row r="209" spans="1:7" x14ac:dyDescent="0.25">
      <c r="A209" s="61" t="s">
        <v>517</v>
      </c>
      <c r="B209" s="61" t="s">
        <v>742</v>
      </c>
      <c r="C209" s="73"/>
      <c r="D209" s="73"/>
      <c r="E209" s="61" t="s">
        <v>899</v>
      </c>
    </row>
    <row r="210" spans="1:7" x14ac:dyDescent="0.25">
      <c r="A210" s="61" t="s">
        <v>518</v>
      </c>
      <c r="B210" s="61" t="s">
        <v>743</v>
      </c>
      <c r="C210" s="73"/>
      <c r="D210" s="73"/>
      <c r="E210" s="61" t="s">
        <v>899</v>
      </c>
    </row>
    <row r="211" spans="1:7" x14ac:dyDescent="0.25">
      <c r="A211" s="61" t="s">
        <v>519</v>
      </c>
      <c r="B211" s="61" t="s">
        <v>744</v>
      </c>
      <c r="C211" s="73"/>
      <c r="D211" s="73"/>
      <c r="E211" s="61" t="s">
        <v>899</v>
      </c>
    </row>
    <row r="212" spans="1:7" x14ac:dyDescent="0.25">
      <c r="A212" s="61" t="s">
        <v>520</v>
      </c>
      <c r="B212" s="61" t="s">
        <v>745</v>
      </c>
      <c r="C212" s="73"/>
      <c r="D212" s="73"/>
      <c r="E212" s="61" t="s">
        <v>899</v>
      </c>
    </row>
    <row r="213" spans="1:7" x14ac:dyDescent="0.25">
      <c r="A213" s="61" t="s">
        <v>521</v>
      </c>
      <c r="B213" s="61" t="s">
        <v>746</v>
      </c>
      <c r="C213" s="73"/>
      <c r="D213" s="73"/>
      <c r="E213" s="61" t="s">
        <v>899</v>
      </c>
    </row>
    <row r="214" spans="1:7" x14ac:dyDescent="0.25">
      <c r="A214" s="61" t="s">
        <v>522</v>
      </c>
      <c r="B214" s="61" t="s">
        <v>747</v>
      </c>
      <c r="C214" s="73"/>
      <c r="D214" s="73"/>
      <c r="E214" s="61" t="s">
        <v>899</v>
      </c>
    </row>
    <row r="215" spans="1:7" x14ac:dyDescent="0.25">
      <c r="A215" s="61" t="s">
        <v>523</v>
      </c>
      <c r="B215" s="61" t="s">
        <v>748</v>
      </c>
      <c r="C215" s="73"/>
      <c r="D215" s="73"/>
      <c r="E215" s="61" t="s">
        <v>899</v>
      </c>
    </row>
    <row r="218" spans="1:7" x14ac:dyDescent="0.25">
      <c r="A218" s="14" t="s">
        <v>894</v>
      </c>
      <c r="B218" s="14" t="s">
        <v>895</v>
      </c>
      <c r="E218" s="14" t="s">
        <v>905</v>
      </c>
      <c r="F218" s="14" t="s">
        <v>906</v>
      </c>
      <c r="G218" s="14" t="s">
        <v>898</v>
      </c>
    </row>
    <row r="219" spans="1:7" x14ac:dyDescent="0.25">
      <c r="A219" s="61" t="s">
        <v>524</v>
      </c>
      <c r="B219" s="61" t="s">
        <v>749</v>
      </c>
      <c r="C219" s="73"/>
      <c r="D219" s="73"/>
      <c r="E219" s="73"/>
      <c r="F219" s="73"/>
      <c r="G219" s="61" t="s">
        <v>899</v>
      </c>
    </row>
    <row r="220" spans="1:7" x14ac:dyDescent="0.25">
      <c r="A220" s="61" t="s">
        <v>525</v>
      </c>
      <c r="B220" s="61" t="s">
        <v>751</v>
      </c>
      <c r="C220" s="73"/>
      <c r="D220" s="73"/>
      <c r="E220" s="73"/>
      <c r="F220" s="73"/>
      <c r="G220" s="61" t="s">
        <v>899</v>
      </c>
    </row>
    <row r="221" spans="1:7" x14ac:dyDescent="0.25">
      <c r="A221" s="61" t="s">
        <v>526</v>
      </c>
      <c r="B221" s="61" t="s">
        <v>753</v>
      </c>
      <c r="C221" s="73"/>
      <c r="D221" s="73"/>
      <c r="E221" s="73"/>
      <c r="F221" s="73"/>
      <c r="G221" s="61" t="s">
        <v>899</v>
      </c>
    </row>
    <row r="222" spans="1:7" x14ac:dyDescent="0.25">
      <c r="A222" s="61" t="s">
        <v>527</v>
      </c>
      <c r="B222" s="61" t="s">
        <v>755</v>
      </c>
      <c r="C222" s="73"/>
      <c r="D222" s="73"/>
      <c r="E222" s="73"/>
      <c r="F222" s="73"/>
      <c r="G222" s="61" t="s">
        <v>899</v>
      </c>
    </row>
    <row r="223" spans="1:7" x14ac:dyDescent="0.25">
      <c r="A223" s="61" t="s">
        <v>528</v>
      </c>
      <c r="B223" s="61" t="s">
        <v>757</v>
      </c>
      <c r="C223" s="73"/>
      <c r="D223" s="73"/>
      <c r="E223" s="73"/>
      <c r="F223" s="73"/>
      <c r="G223" s="61" t="s">
        <v>899</v>
      </c>
    </row>
    <row r="224" spans="1:7" x14ac:dyDescent="0.25">
      <c r="A224" s="61" t="s">
        <v>529</v>
      </c>
      <c r="B224" s="61" t="s">
        <v>759</v>
      </c>
      <c r="C224" s="73"/>
      <c r="D224" s="73"/>
      <c r="E224" s="73"/>
      <c r="F224" s="73"/>
      <c r="G224" s="61" t="s">
        <v>899</v>
      </c>
    </row>
    <row r="225" spans="1:7" x14ac:dyDescent="0.25">
      <c r="A225" s="61" t="s">
        <v>530</v>
      </c>
      <c r="B225" s="61" t="s">
        <v>761</v>
      </c>
      <c r="C225" s="73"/>
      <c r="D225" s="73"/>
      <c r="E225" s="73"/>
      <c r="F225" s="73"/>
      <c r="G225" s="61" t="s">
        <v>899</v>
      </c>
    </row>
    <row r="226" spans="1:7" x14ac:dyDescent="0.25">
      <c r="A226" s="61" t="s">
        <v>531</v>
      </c>
      <c r="B226" s="61" t="s">
        <v>762</v>
      </c>
      <c r="C226" s="73"/>
      <c r="D226" s="73"/>
      <c r="E226" s="73"/>
      <c r="F226" s="73"/>
      <c r="G226" s="61" t="s">
        <v>899</v>
      </c>
    </row>
    <row r="227" spans="1:7" x14ac:dyDescent="0.25">
      <c r="A227" s="61" t="s">
        <v>532</v>
      </c>
      <c r="B227" s="61" t="s">
        <v>764</v>
      </c>
      <c r="C227" s="73"/>
      <c r="D227" s="73"/>
      <c r="E227" s="73"/>
      <c r="F227" s="73"/>
      <c r="G227" s="61" t="s">
        <v>899</v>
      </c>
    </row>
    <row r="228" spans="1:7" x14ac:dyDescent="0.25">
      <c r="A228" s="61" t="s">
        <v>533</v>
      </c>
      <c r="B228" s="61" t="s">
        <v>766</v>
      </c>
      <c r="C228" s="73"/>
      <c r="D228" s="73"/>
      <c r="E228" s="73"/>
      <c r="F228" s="73"/>
      <c r="G228" s="61" t="s">
        <v>899</v>
      </c>
    </row>
    <row r="229" spans="1:7" x14ac:dyDescent="0.25">
      <c r="A229" s="61" t="s">
        <v>534</v>
      </c>
      <c r="B229" s="61" t="s">
        <v>767</v>
      </c>
      <c r="C229" s="73"/>
      <c r="D229" s="73"/>
      <c r="E229" s="73"/>
      <c r="F229" s="73"/>
      <c r="G229" s="61" t="s">
        <v>899</v>
      </c>
    </row>
    <row r="230" spans="1:7" x14ac:dyDescent="0.25">
      <c r="A230" s="61" t="s">
        <v>535</v>
      </c>
      <c r="B230" s="61" t="s">
        <v>769</v>
      </c>
      <c r="C230" s="73"/>
      <c r="D230" s="73"/>
      <c r="E230" s="73"/>
      <c r="F230" s="73"/>
      <c r="G230" s="61" t="s">
        <v>899</v>
      </c>
    </row>
    <row r="231" spans="1:7" x14ac:dyDescent="0.25">
      <c r="A231" s="61" t="s">
        <v>536</v>
      </c>
      <c r="B231" s="61" t="s">
        <v>771</v>
      </c>
      <c r="C231" s="73"/>
      <c r="D231" s="73"/>
      <c r="E231" s="73"/>
      <c r="F231" s="73"/>
      <c r="G231" s="61" t="s">
        <v>899</v>
      </c>
    </row>
    <row r="232" spans="1:7" x14ac:dyDescent="0.25">
      <c r="A232" s="61" t="s">
        <v>537</v>
      </c>
      <c r="B232" s="61" t="s">
        <v>773</v>
      </c>
      <c r="C232" s="73"/>
      <c r="D232" s="73"/>
      <c r="E232" s="73"/>
      <c r="F232" s="73"/>
      <c r="G232" s="61" t="s">
        <v>899</v>
      </c>
    </row>
    <row r="233" spans="1:7" x14ac:dyDescent="0.25">
      <c r="A233" s="61" t="s">
        <v>538</v>
      </c>
      <c r="B233" s="61" t="s">
        <v>775</v>
      </c>
      <c r="C233" s="73"/>
      <c r="D233" s="73"/>
      <c r="E233" s="73"/>
      <c r="F233" s="73"/>
      <c r="G233" s="61" t="s">
        <v>899</v>
      </c>
    </row>
    <row r="234" spans="1:7" x14ac:dyDescent="0.25">
      <c r="A234" s="61" t="s">
        <v>539</v>
      </c>
      <c r="B234" s="61" t="s">
        <v>777</v>
      </c>
      <c r="C234" s="73"/>
      <c r="D234" s="73"/>
      <c r="E234" s="73"/>
      <c r="F234" s="73"/>
      <c r="G234" s="61" t="s">
        <v>899</v>
      </c>
    </row>
    <row r="235" spans="1:7" x14ac:dyDescent="0.25">
      <c r="A235" s="61" t="s">
        <v>540</v>
      </c>
      <c r="B235" s="61" t="s">
        <v>568</v>
      </c>
      <c r="C235" s="73"/>
      <c r="D235" s="73"/>
      <c r="E235" s="73"/>
      <c r="F235" s="73"/>
      <c r="G235" s="61" t="s">
        <v>899</v>
      </c>
    </row>
    <row r="236" spans="1:7" x14ac:dyDescent="0.25">
      <c r="A236" s="61" t="s">
        <v>541</v>
      </c>
      <c r="B236" s="61" t="s">
        <v>569</v>
      </c>
      <c r="C236" s="73"/>
      <c r="D236" s="73"/>
      <c r="E236" s="73"/>
      <c r="F236" s="73"/>
      <c r="G236" s="61" t="s">
        <v>899</v>
      </c>
    </row>
    <row r="237" spans="1:7" x14ac:dyDescent="0.25">
      <c r="A237" s="61" t="s">
        <v>542</v>
      </c>
      <c r="B237" s="61" t="s">
        <v>781</v>
      </c>
      <c r="C237" s="73"/>
      <c r="D237" s="73"/>
      <c r="E237" s="73"/>
      <c r="F237" s="73"/>
      <c r="G237" s="61" t="s">
        <v>899</v>
      </c>
    </row>
    <row r="238" spans="1:7" x14ac:dyDescent="0.25">
      <c r="A238" s="61" t="s">
        <v>543</v>
      </c>
      <c r="B238" s="61" t="s">
        <v>783</v>
      </c>
      <c r="C238" s="73"/>
      <c r="D238" s="73"/>
      <c r="E238" s="73"/>
      <c r="F238" s="73"/>
      <c r="G238" s="61" t="s">
        <v>899</v>
      </c>
    </row>
    <row r="239" spans="1:7" x14ac:dyDescent="0.25">
      <c r="A239" s="61" t="s">
        <v>544</v>
      </c>
      <c r="B239" s="61" t="s">
        <v>784</v>
      </c>
      <c r="C239" s="73"/>
      <c r="D239" s="73"/>
      <c r="E239" s="73"/>
      <c r="F239" s="73"/>
      <c r="G239" s="61" t="s">
        <v>899</v>
      </c>
    </row>
    <row r="240" spans="1:7" x14ac:dyDescent="0.25">
      <c r="A240" s="61" t="s">
        <v>545</v>
      </c>
      <c r="B240" s="61" t="s">
        <v>785</v>
      </c>
      <c r="C240" s="73"/>
      <c r="D240" s="73"/>
      <c r="E240" s="73"/>
      <c r="F240" s="73"/>
      <c r="G240" s="61" t="s">
        <v>899</v>
      </c>
    </row>
    <row r="241" spans="1:7" x14ac:dyDescent="0.25">
      <c r="A241" s="61" t="s">
        <v>546</v>
      </c>
      <c r="B241" s="61" t="s">
        <v>786</v>
      </c>
      <c r="C241" s="73"/>
      <c r="D241" s="73"/>
      <c r="E241" s="73"/>
      <c r="F241" s="73"/>
      <c r="G241" s="61" t="s">
        <v>899</v>
      </c>
    </row>
    <row r="242" spans="1:7" x14ac:dyDescent="0.25">
      <c r="A242" s="61" t="s">
        <v>547</v>
      </c>
      <c r="B242" s="61" t="s">
        <v>787</v>
      </c>
      <c r="C242" s="61"/>
      <c r="D242" s="61"/>
      <c r="E242" s="61"/>
      <c r="F242" s="61"/>
      <c r="G242" s="61" t="s">
        <v>899</v>
      </c>
    </row>
    <row r="243" spans="1:7" x14ac:dyDescent="0.25">
      <c r="A243" s="61" t="s">
        <v>548</v>
      </c>
      <c r="B243" s="61" t="s">
        <v>788</v>
      </c>
      <c r="C243" s="61"/>
      <c r="D243" s="61"/>
      <c r="E243" s="61"/>
      <c r="F243" s="61"/>
      <c r="G243" s="61" t="s">
        <v>899</v>
      </c>
    </row>
    <row r="244" spans="1:7" x14ac:dyDescent="0.25">
      <c r="A244" s="61" t="s">
        <v>549</v>
      </c>
      <c r="B244" s="61" t="s">
        <v>577</v>
      </c>
      <c r="C244" s="80"/>
      <c r="D244" s="80"/>
      <c r="E244" s="80"/>
      <c r="F244" s="80"/>
      <c r="G244" s="61" t="s">
        <v>899</v>
      </c>
    </row>
    <row r="245" spans="1:7" x14ac:dyDescent="0.25">
      <c r="A245" s="61" t="s">
        <v>550</v>
      </c>
      <c r="B245" s="61" t="s">
        <v>790</v>
      </c>
      <c r="C245" s="80"/>
      <c r="D245" s="80"/>
      <c r="E245" s="80"/>
      <c r="F245" s="80"/>
      <c r="G245" s="61" t="s">
        <v>899</v>
      </c>
    </row>
    <row r="246" spans="1:7" x14ac:dyDescent="0.25">
      <c r="A246" s="61" t="s">
        <v>551</v>
      </c>
      <c r="B246" s="61" t="s">
        <v>577</v>
      </c>
      <c r="C246" s="80"/>
      <c r="D246" s="80"/>
      <c r="E246" s="80"/>
      <c r="F246" s="80"/>
      <c r="G246" s="61" t="s">
        <v>899</v>
      </c>
    </row>
    <row r="247" spans="1:7" x14ac:dyDescent="0.25">
      <c r="F247" s="14"/>
      <c r="G247" s="14"/>
    </row>
    <row r="248" spans="1:7" x14ac:dyDescent="0.25">
      <c r="F248" s="14"/>
      <c r="G248" s="14"/>
    </row>
    <row r="249" spans="1:7" x14ac:dyDescent="0.25">
      <c r="F249" s="14"/>
      <c r="G249" s="14"/>
    </row>
    <row r="250" spans="1:7" x14ac:dyDescent="0.25">
      <c r="A250" s="14" t="s">
        <v>894</v>
      </c>
      <c r="B250" s="14" t="s">
        <v>895</v>
      </c>
      <c r="F250" s="14"/>
      <c r="G250" s="14"/>
    </row>
    <row r="251" spans="1:7" x14ac:dyDescent="0.25">
      <c r="A251" s="61" t="s">
        <v>4</v>
      </c>
      <c r="B251" s="61" t="s">
        <v>791</v>
      </c>
      <c r="C251" s="73"/>
      <c r="D251" s="73"/>
      <c r="E251" s="61"/>
      <c r="F251" s="14"/>
      <c r="G251" s="14"/>
    </row>
    <row r="252" spans="1:7" x14ac:dyDescent="0.25">
      <c r="A252" s="61" t="s">
        <v>5</v>
      </c>
      <c r="B252" s="61" t="s">
        <v>792</v>
      </c>
      <c r="C252" s="73"/>
      <c r="D252" s="73"/>
      <c r="E252" s="61"/>
      <c r="F252" s="14"/>
      <c r="G252" s="14"/>
    </row>
    <row r="253" spans="1:7" x14ac:dyDescent="0.25">
      <c r="A253" s="61" t="s">
        <v>6</v>
      </c>
      <c r="B253" s="61" t="s">
        <v>907</v>
      </c>
      <c r="C253" s="73"/>
      <c r="D253" s="73"/>
      <c r="E253" s="61"/>
    </row>
    <row r="254" spans="1:7" x14ac:dyDescent="0.25">
      <c r="A254" s="61" t="s">
        <v>7</v>
      </c>
      <c r="B254" s="61" t="s">
        <v>908</v>
      </c>
      <c r="C254" s="73"/>
      <c r="D254" s="73"/>
      <c r="E254" s="61"/>
    </row>
    <row r="255" spans="1:7" x14ac:dyDescent="0.25">
      <c r="A255" s="61" t="s">
        <v>8</v>
      </c>
      <c r="B255" s="61" t="s">
        <v>909</v>
      </c>
      <c r="C255" s="73"/>
      <c r="D255" s="73"/>
      <c r="E255" s="61"/>
    </row>
    <row r="256" spans="1:7" x14ac:dyDescent="0.25">
      <c r="A256" s="61" t="s">
        <v>9</v>
      </c>
      <c r="B256" s="61" t="s">
        <v>910</v>
      </c>
      <c r="C256" s="73"/>
      <c r="D256" s="73"/>
      <c r="E256" s="61"/>
    </row>
    <row r="257" spans="1:5" x14ac:dyDescent="0.25">
      <c r="A257" s="61" t="s">
        <v>10</v>
      </c>
      <c r="B257" s="61" t="s">
        <v>911</v>
      </c>
      <c r="C257" s="73"/>
      <c r="D257" s="73"/>
      <c r="E257" s="61"/>
    </row>
    <row r="258" spans="1:5" x14ac:dyDescent="0.25">
      <c r="A258" s="61" t="s">
        <v>11</v>
      </c>
      <c r="B258" s="61" t="s">
        <v>912</v>
      </c>
      <c r="C258" s="73"/>
      <c r="D258" s="73"/>
      <c r="E258" s="61"/>
    </row>
    <row r="259" spans="1:5" x14ac:dyDescent="0.25">
      <c r="A259" s="61" t="s">
        <v>12</v>
      </c>
      <c r="B259" s="61" t="s">
        <v>913</v>
      </c>
      <c r="C259" s="73"/>
      <c r="D259" s="73"/>
      <c r="E259" s="61"/>
    </row>
    <row r="260" spans="1:5" x14ac:dyDescent="0.25">
      <c r="A260" s="61" t="s">
        <v>13</v>
      </c>
      <c r="B260" s="61" t="s">
        <v>914</v>
      </c>
      <c r="C260" s="73"/>
      <c r="D260" s="73"/>
      <c r="E260" s="61"/>
    </row>
    <row r="261" spans="1:5" x14ac:dyDescent="0.25">
      <c r="A261" s="61" t="s">
        <v>14</v>
      </c>
      <c r="B261" s="61" t="s">
        <v>915</v>
      </c>
      <c r="C261" s="73"/>
      <c r="D261" s="73"/>
      <c r="E261" s="61"/>
    </row>
    <row r="262" spans="1:5" x14ac:dyDescent="0.25">
      <c r="A262" s="61" t="s">
        <v>15</v>
      </c>
      <c r="B262" s="61" t="s">
        <v>916</v>
      </c>
      <c r="C262" s="73"/>
      <c r="D262" s="73"/>
      <c r="E262" s="61"/>
    </row>
    <row r="263" spans="1:5" x14ac:dyDescent="0.25">
      <c r="A263" s="61" t="s">
        <v>16</v>
      </c>
      <c r="B263" s="61" t="s">
        <v>917</v>
      </c>
      <c r="C263" s="73"/>
      <c r="D263" s="73"/>
      <c r="E263" s="61"/>
    </row>
    <row r="264" spans="1:5" x14ac:dyDescent="0.25">
      <c r="A264" s="61" t="s">
        <v>17</v>
      </c>
      <c r="B264" s="61" t="s">
        <v>918</v>
      </c>
      <c r="C264" s="73"/>
      <c r="D264" s="73"/>
      <c r="E264" s="61"/>
    </row>
    <row r="265" spans="1:5" x14ac:dyDescent="0.25">
      <c r="A265" s="61" t="s">
        <v>18</v>
      </c>
      <c r="B265" s="61" t="s">
        <v>919</v>
      </c>
      <c r="C265" s="73"/>
      <c r="D265" s="73"/>
      <c r="E265" s="61"/>
    </row>
    <row r="266" spans="1:5" x14ac:dyDescent="0.25">
      <c r="A266" s="61" t="s">
        <v>305</v>
      </c>
      <c r="B266" s="61" t="s">
        <v>901</v>
      </c>
      <c r="C266" s="73"/>
      <c r="D266" s="73"/>
      <c r="E266" s="61"/>
    </row>
    <row r="267" spans="1:5" x14ac:dyDescent="0.25">
      <c r="A267" s="61" t="s">
        <v>19</v>
      </c>
      <c r="B267" s="61" t="s">
        <v>806</v>
      </c>
      <c r="C267" s="73"/>
      <c r="D267" s="73"/>
      <c r="E267" s="61"/>
    </row>
    <row r="268" spans="1:5" x14ac:dyDescent="0.25">
      <c r="A268" s="61" t="s">
        <v>20</v>
      </c>
      <c r="B268" s="61" t="s">
        <v>920</v>
      </c>
      <c r="C268" s="73"/>
      <c r="D268" s="73"/>
      <c r="E268" s="61"/>
    </row>
    <row r="269" spans="1:5" x14ac:dyDescent="0.25">
      <c r="A269" s="61" t="s">
        <v>21</v>
      </c>
      <c r="B269" s="61" t="s">
        <v>598</v>
      </c>
      <c r="C269" s="73"/>
      <c r="D269" s="73"/>
      <c r="E269" s="61"/>
    </row>
    <row r="270" spans="1:5" x14ac:dyDescent="0.25">
      <c r="A270" s="61" t="s">
        <v>22</v>
      </c>
      <c r="B270" s="61" t="s">
        <v>921</v>
      </c>
      <c r="C270" s="73"/>
      <c r="D270" s="73"/>
      <c r="E270" s="61"/>
    </row>
    <row r="271" spans="1:5" x14ac:dyDescent="0.25">
      <c r="A271" s="61" t="s">
        <v>23</v>
      </c>
      <c r="B271" s="61" t="s">
        <v>922</v>
      </c>
      <c r="C271" s="73"/>
      <c r="D271" s="73"/>
      <c r="E271" s="61"/>
    </row>
    <row r="272" spans="1:5" x14ac:dyDescent="0.25">
      <c r="A272" s="61" t="s">
        <v>24</v>
      </c>
      <c r="B272" s="61" t="s">
        <v>923</v>
      </c>
      <c r="C272" s="73"/>
      <c r="D272" s="73"/>
      <c r="E272" s="61"/>
    </row>
    <row r="273" spans="1:5" x14ac:dyDescent="0.25">
      <c r="A273" s="61" t="s">
        <v>25</v>
      </c>
      <c r="B273" s="61" t="s">
        <v>924</v>
      </c>
      <c r="C273" s="73"/>
      <c r="D273" s="73"/>
      <c r="E273" s="61"/>
    </row>
    <row r="274" spans="1:5" x14ac:dyDescent="0.25">
      <c r="A274" s="61" t="s">
        <v>26</v>
      </c>
      <c r="B274" s="61" t="s">
        <v>925</v>
      </c>
      <c r="C274" s="73"/>
      <c r="D274" s="73"/>
      <c r="E274" s="61"/>
    </row>
    <row r="275" spans="1:5" x14ac:dyDescent="0.25">
      <c r="A275" s="61" t="s">
        <v>27</v>
      </c>
      <c r="B275" s="61" t="s">
        <v>926</v>
      </c>
      <c r="C275" s="73"/>
      <c r="D275" s="73"/>
      <c r="E275" s="61"/>
    </row>
    <row r="276" spans="1:5" x14ac:dyDescent="0.25">
      <c r="A276" s="61" t="s">
        <v>28</v>
      </c>
      <c r="B276" s="61" t="s">
        <v>607</v>
      </c>
      <c r="C276" s="73"/>
      <c r="D276" s="73"/>
      <c r="E276" s="61"/>
    </row>
    <row r="277" spans="1:5" x14ac:dyDescent="0.25">
      <c r="A277" s="61" t="s">
        <v>29</v>
      </c>
      <c r="B277" s="61" t="s">
        <v>814</v>
      </c>
      <c r="C277" s="73"/>
      <c r="D277" s="73"/>
      <c r="E277" s="61"/>
    </row>
    <row r="278" spans="1:5" x14ac:dyDescent="0.25">
      <c r="A278" s="61" t="s">
        <v>30</v>
      </c>
      <c r="B278" s="61" t="s">
        <v>927</v>
      </c>
      <c r="C278" s="73"/>
      <c r="D278" s="73"/>
      <c r="E278" s="61"/>
    </row>
    <row r="279" spans="1:5" x14ac:dyDescent="0.25">
      <c r="A279" s="61" t="s">
        <v>31</v>
      </c>
      <c r="B279" s="61" t="s">
        <v>816</v>
      </c>
      <c r="C279" s="73"/>
      <c r="D279" s="73"/>
      <c r="E279" s="61"/>
    </row>
    <row r="280" spans="1:5" x14ac:dyDescent="0.25">
      <c r="A280" s="61" t="s">
        <v>32</v>
      </c>
      <c r="B280" s="61" t="s">
        <v>928</v>
      </c>
      <c r="C280" s="73"/>
      <c r="D280" s="73"/>
      <c r="E280" s="61"/>
    </row>
    <row r="281" spans="1:5" x14ac:dyDescent="0.25">
      <c r="A281" s="61" t="s">
        <v>33</v>
      </c>
      <c r="B281" s="61" t="s">
        <v>929</v>
      </c>
      <c r="C281" s="73"/>
      <c r="D281" s="73"/>
      <c r="E281" s="61"/>
    </row>
    <row r="282" spans="1:5" x14ac:dyDescent="0.25">
      <c r="A282" s="61" t="s">
        <v>34</v>
      </c>
      <c r="B282" s="61" t="s">
        <v>930</v>
      </c>
      <c r="C282" s="73"/>
      <c r="D282" s="73"/>
      <c r="E282" s="61"/>
    </row>
    <row r="283" spans="1:5" x14ac:dyDescent="0.25">
      <c r="A283" s="61" t="s">
        <v>35</v>
      </c>
      <c r="B283" s="61" t="s">
        <v>931</v>
      </c>
      <c r="C283" s="73"/>
      <c r="D283" s="73"/>
      <c r="E283" s="61"/>
    </row>
    <row r="284" spans="1:5" x14ac:dyDescent="0.25">
      <c r="A284" s="61" t="s">
        <v>36</v>
      </c>
      <c r="B284" s="61" t="s">
        <v>689</v>
      </c>
      <c r="C284" s="73"/>
      <c r="D284" s="73"/>
      <c r="E284" s="61"/>
    </row>
    <row r="285" spans="1:5" x14ac:dyDescent="0.25">
      <c r="A285" s="61" t="s">
        <v>37</v>
      </c>
      <c r="B285" s="61" t="s">
        <v>932</v>
      </c>
      <c r="C285" s="73"/>
      <c r="D285" s="73"/>
      <c r="E285" s="61"/>
    </row>
    <row r="286" spans="1:5" x14ac:dyDescent="0.25">
      <c r="A286" s="61" t="s">
        <v>42</v>
      </c>
      <c r="B286" s="61" t="s">
        <v>933</v>
      </c>
      <c r="C286" s="73"/>
      <c r="D286" s="73"/>
      <c r="E286" s="61"/>
    </row>
    <row r="287" spans="1:5" x14ac:dyDescent="0.25">
      <c r="A287" s="61" t="s">
        <v>934</v>
      </c>
      <c r="B287" s="61" t="s">
        <v>726</v>
      </c>
      <c r="C287" s="73"/>
      <c r="D287" s="73"/>
      <c r="E287" s="61"/>
    </row>
    <row r="288" spans="1:5" x14ac:dyDescent="0.25">
      <c r="A288" s="61" t="s">
        <v>38</v>
      </c>
      <c r="B288" s="61" t="s">
        <v>824</v>
      </c>
      <c r="C288" s="73"/>
      <c r="D288" s="73"/>
      <c r="E288" s="61"/>
    </row>
    <row r="289" spans="1:5" x14ac:dyDescent="0.25">
      <c r="A289" s="61" t="s">
        <v>39</v>
      </c>
      <c r="B289" s="61" t="s">
        <v>825</v>
      </c>
      <c r="C289" s="73"/>
      <c r="D289" s="73"/>
      <c r="E289" s="61"/>
    </row>
    <row r="290" spans="1:5" x14ac:dyDescent="0.25">
      <c r="A290" s="61" t="s">
        <v>40</v>
      </c>
      <c r="B290" s="61" t="s">
        <v>826</v>
      </c>
      <c r="C290" s="73"/>
      <c r="D290" s="73"/>
      <c r="E290" s="61"/>
    </row>
    <row r="291" spans="1:5" x14ac:dyDescent="0.25">
      <c r="A291" s="61" t="s">
        <v>41</v>
      </c>
      <c r="B291" s="61" t="s">
        <v>827</v>
      </c>
      <c r="C291" s="73"/>
      <c r="D291" s="73"/>
      <c r="E291" s="61"/>
    </row>
    <row r="295" spans="1:5" x14ac:dyDescent="0.25">
      <c r="A295" s="14" t="s">
        <v>894</v>
      </c>
      <c r="B295" s="14" t="s">
        <v>895</v>
      </c>
    </row>
    <row r="296" spans="1:5" x14ac:dyDescent="0.25">
      <c r="A296" s="61" t="s">
        <v>43</v>
      </c>
      <c r="B296" s="61" t="s">
        <v>829</v>
      </c>
      <c r="C296" s="73"/>
      <c r="D296" s="73"/>
      <c r="E296" s="61"/>
    </row>
    <row r="297" spans="1:5" x14ac:dyDescent="0.25">
      <c r="A297" s="61" t="s">
        <v>44</v>
      </c>
      <c r="B297" s="61" t="s">
        <v>831</v>
      </c>
      <c r="C297" s="73"/>
      <c r="D297" s="73"/>
      <c r="E297" s="61"/>
    </row>
    <row r="298" spans="1:5" x14ac:dyDescent="0.25">
      <c r="A298" s="61" t="s">
        <v>45</v>
      </c>
      <c r="B298" s="61" t="s">
        <v>833</v>
      </c>
      <c r="C298" s="73"/>
      <c r="D298" s="73"/>
      <c r="E298" s="61"/>
    </row>
    <row r="299" spans="1:5" x14ac:dyDescent="0.25">
      <c r="A299" s="61" t="s">
        <v>46</v>
      </c>
      <c r="B299" s="61" t="s">
        <v>835</v>
      </c>
      <c r="C299" s="73"/>
      <c r="D299" s="73"/>
      <c r="E299" s="61"/>
    </row>
    <row r="300" spans="1:5" x14ac:dyDescent="0.25">
      <c r="A300" s="61" t="s">
        <v>47</v>
      </c>
      <c r="B300" s="61" t="s">
        <v>837</v>
      </c>
      <c r="C300" s="73"/>
      <c r="D300" s="73"/>
      <c r="E300" s="61"/>
    </row>
    <row r="301" spans="1:5" x14ac:dyDescent="0.25">
      <c r="A301" s="61" t="s">
        <v>48</v>
      </c>
      <c r="B301" s="61" t="s">
        <v>935</v>
      </c>
      <c r="C301" s="73"/>
      <c r="D301" s="73"/>
      <c r="E301" s="61"/>
    </row>
    <row r="302" spans="1:5" x14ac:dyDescent="0.25">
      <c r="A302" s="61" t="s">
        <v>49</v>
      </c>
      <c r="B302" s="61" t="s">
        <v>841</v>
      </c>
      <c r="C302" s="73"/>
      <c r="D302" s="73"/>
      <c r="E302" s="61"/>
    </row>
    <row r="303" spans="1:5" x14ac:dyDescent="0.25">
      <c r="A303" s="61" t="s">
        <v>50</v>
      </c>
      <c r="B303" s="61" t="s">
        <v>843</v>
      </c>
      <c r="C303" s="73"/>
      <c r="D303" s="73"/>
      <c r="E303" s="61"/>
    </row>
    <row r="304" spans="1:5" x14ac:dyDescent="0.25">
      <c r="A304" s="61" t="s">
        <v>51</v>
      </c>
      <c r="B304" s="61" t="s">
        <v>845</v>
      </c>
      <c r="C304" s="73"/>
      <c r="D304" s="73"/>
      <c r="E304" s="61"/>
    </row>
    <row r="305" spans="1:5" x14ac:dyDescent="0.25">
      <c r="A305" s="61" t="s">
        <v>52</v>
      </c>
      <c r="B305" s="61" t="s">
        <v>847</v>
      </c>
      <c r="C305" s="73"/>
      <c r="D305" s="73"/>
      <c r="E305" s="61"/>
    </row>
    <row r="306" spans="1:5" x14ac:dyDescent="0.25">
      <c r="A306" s="61" t="s">
        <v>53</v>
      </c>
      <c r="B306" s="61" t="s">
        <v>849</v>
      </c>
      <c r="C306" s="73"/>
      <c r="D306" s="73"/>
      <c r="E306" s="61"/>
    </row>
    <row r="307" spans="1:5" x14ac:dyDescent="0.25">
      <c r="A307" s="61" t="s">
        <v>54</v>
      </c>
      <c r="B307" s="61" t="s">
        <v>851</v>
      </c>
      <c r="C307" s="73"/>
      <c r="D307" s="73"/>
      <c r="E307" s="61"/>
    </row>
    <row r="308" spans="1:5" x14ac:dyDescent="0.25">
      <c r="A308" s="61" t="s">
        <v>55</v>
      </c>
      <c r="B308" s="61" t="s">
        <v>607</v>
      </c>
      <c r="C308" s="73"/>
      <c r="D308" s="73"/>
      <c r="E308" s="61"/>
    </row>
    <row r="309" spans="1:5" x14ac:dyDescent="0.25">
      <c r="A309" s="61" t="s">
        <v>56</v>
      </c>
      <c r="B309" s="61" t="s">
        <v>853</v>
      </c>
      <c r="C309" s="73"/>
      <c r="D309" s="73"/>
      <c r="E309" s="61"/>
    </row>
    <row r="310" spans="1:5" x14ac:dyDescent="0.25">
      <c r="A310" s="61" t="s">
        <v>57</v>
      </c>
      <c r="B310" s="61" t="s">
        <v>854</v>
      </c>
      <c r="C310" s="73"/>
      <c r="D310" s="73"/>
      <c r="E310" s="61"/>
    </row>
    <row r="311" spans="1:5" x14ac:dyDescent="0.25">
      <c r="A311" s="61" t="s">
        <v>58</v>
      </c>
      <c r="B311" s="61" t="s">
        <v>856</v>
      </c>
      <c r="C311" s="73"/>
      <c r="D311" s="73"/>
      <c r="E311" s="61"/>
    </row>
    <row r="312" spans="1:5" x14ac:dyDescent="0.25">
      <c r="A312" s="61" t="s">
        <v>59</v>
      </c>
      <c r="B312" s="61" t="s">
        <v>858</v>
      </c>
      <c r="C312" s="73"/>
      <c r="D312" s="73"/>
      <c r="E312" s="61"/>
    </row>
    <row r="313" spans="1:5" x14ac:dyDescent="0.25">
      <c r="A313" s="61" t="s">
        <v>60</v>
      </c>
      <c r="B313" s="61" t="s">
        <v>859</v>
      </c>
      <c r="C313" s="73"/>
      <c r="D313" s="73"/>
      <c r="E313" s="61"/>
    </row>
    <row r="314" spans="1:5" x14ac:dyDescent="0.25">
      <c r="A314" s="61" t="s">
        <v>61</v>
      </c>
      <c r="B314" s="61" t="s">
        <v>860</v>
      </c>
      <c r="C314" s="73"/>
      <c r="D314" s="73"/>
      <c r="E314" s="61"/>
    </row>
    <row r="315" spans="1:5" x14ac:dyDescent="0.25">
      <c r="A315" s="61" t="s">
        <v>62</v>
      </c>
      <c r="B315" s="61" t="s">
        <v>862</v>
      </c>
      <c r="C315" s="73"/>
      <c r="D315" s="73"/>
      <c r="E315" s="61"/>
    </row>
    <row r="316" spans="1:5" x14ac:dyDescent="0.25">
      <c r="A316" s="61" t="s">
        <v>63</v>
      </c>
      <c r="B316" s="61" t="s">
        <v>766</v>
      </c>
      <c r="C316" s="73"/>
      <c r="D316" s="73"/>
      <c r="E316" s="61"/>
    </row>
    <row r="317" spans="1:5" x14ac:dyDescent="0.25">
      <c r="A317" s="61" t="s">
        <v>64</v>
      </c>
      <c r="B317" s="61" t="s">
        <v>771</v>
      </c>
      <c r="C317" s="73"/>
      <c r="D317" s="73"/>
      <c r="E317" s="61"/>
    </row>
    <row r="318" spans="1:5" x14ac:dyDescent="0.25">
      <c r="A318" s="61" t="s">
        <v>65</v>
      </c>
      <c r="B318" s="61" t="s">
        <v>607</v>
      </c>
      <c r="C318" s="73"/>
      <c r="D318" s="73"/>
      <c r="E318" s="61"/>
    </row>
    <row r="319" spans="1:5" x14ac:dyDescent="0.25">
      <c r="A319" s="61" t="s">
        <v>66</v>
      </c>
      <c r="B319" s="61" t="s">
        <v>864</v>
      </c>
      <c r="C319" s="73"/>
      <c r="D319" s="73"/>
      <c r="E319" s="61"/>
    </row>
    <row r="320" spans="1:5" x14ac:dyDescent="0.25">
      <c r="A320" s="61" t="s">
        <v>67</v>
      </c>
      <c r="B320" s="61" t="s">
        <v>866</v>
      </c>
      <c r="C320" s="73"/>
      <c r="D320" s="73"/>
      <c r="E320" s="61"/>
    </row>
    <row r="321" spans="1:5" x14ac:dyDescent="0.25">
      <c r="A321" s="61" t="s">
        <v>68</v>
      </c>
      <c r="B321" s="61" t="s">
        <v>867</v>
      </c>
      <c r="C321" s="73"/>
      <c r="D321" s="73"/>
      <c r="E321" s="61"/>
    </row>
    <row r="322" spans="1:5" x14ac:dyDescent="0.25">
      <c r="A322" s="61" t="s">
        <v>69</v>
      </c>
      <c r="B322" s="61" t="s">
        <v>869</v>
      </c>
      <c r="C322" s="73"/>
      <c r="D322" s="73"/>
      <c r="E322" s="61"/>
    </row>
    <row r="323" spans="1:5" x14ac:dyDescent="0.25">
      <c r="A323" s="61" t="s">
        <v>70</v>
      </c>
      <c r="B323" s="61" t="s">
        <v>871</v>
      </c>
      <c r="C323" s="73"/>
      <c r="D323" s="73"/>
      <c r="E323" s="61"/>
    </row>
    <row r="324" spans="1:5" x14ac:dyDescent="0.25">
      <c r="A324" s="61" t="s">
        <v>71</v>
      </c>
      <c r="B324" s="61" t="s">
        <v>873</v>
      </c>
      <c r="C324" s="73"/>
      <c r="D324" s="73"/>
      <c r="E324" s="61"/>
    </row>
    <row r="325" spans="1:5" x14ac:dyDescent="0.25">
      <c r="A325" s="61" t="s">
        <v>72</v>
      </c>
      <c r="B325" s="61" t="s">
        <v>607</v>
      </c>
      <c r="C325" s="73"/>
      <c r="D325" s="73"/>
      <c r="E325" s="61"/>
    </row>
    <row r="326" spans="1:5" x14ac:dyDescent="0.25">
      <c r="A326" s="61" t="s">
        <v>73</v>
      </c>
      <c r="B326" s="61" t="s">
        <v>875</v>
      </c>
      <c r="C326" s="73"/>
      <c r="D326" s="73"/>
      <c r="E326" s="61"/>
    </row>
    <row r="327" spans="1:5" x14ac:dyDescent="0.25">
      <c r="A327" s="61" t="s">
        <v>74</v>
      </c>
      <c r="B327" s="61" t="s">
        <v>877</v>
      </c>
      <c r="C327" s="73"/>
      <c r="D327" s="73"/>
      <c r="E327" s="61"/>
    </row>
    <row r="328" spans="1:5" x14ac:dyDescent="0.25">
      <c r="A328" s="61" t="s">
        <v>75</v>
      </c>
      <c r="B328" s="61" t="s">
        <v>879</v>
      </c>
      <c r="C328" s="73"/>
      <c r="D328" s="73"/>
      <c r="E328" s="61"/>
    </row>
    <row r="329" spans="1:5" x14ac:dyDescent="0.25">
      <c r="A329" s="61" t="s">
        <v>76</v>
      </c>
      <c r="B329" s="61" t="s">
        <v>881</v>
      </c>
      <c r="C329" s="73"/>
      <c r="D329" s="73"/>
      <c r="E329" s="61"/>
    </row>
    <row r="330" spans="1:5" x14ac:dyDescent="0.25">
      <c r="A330" s="61" t="s">
        <v>77</v>
      </c>
      <c r="B330" s="61" t="s">
        <v>883</v>
      </c>
      <c r="C330" s="73"/>
      <c r="D330" s="73"/>
      <c r="E330" s="61"/>
    </row>
    <row r="331" spans="1:5" x14ac:dyDescent="0.25">
      <c r="A331" s="61" t="s">
        <v>78</v>
      </c>
      <c r="B331" s="61" t="s">
        <v>885</v>
      </c>
      <c r="C331" s="73"/>
      <c r="D331" s="73"/>
      <c r="E331" s="61"/>
    </row>
    <row r="332" spans="1:5" x14ac:dyDescent="0.25">
      <c r="A332" s="61" t="s">
        <v>79</v>
      </c>
      <c r="B332" s="61" t="s">
        <v>887</v>
      </c>
      <c r="C332" s="73"/>
      <c r="D332" s="73"/>
      <c r="E332" s="61"/>
    </row>
    <row r="333" spans="1:5" x14ac:dyDescent="0.25">
      <c r="A333" s="61" t="s">
        <v>80</v>
      </c>
      <c r="B333" s="61" t="s">
        <v>859</v>
      </c>
      <c r="C333" s="73"/>
      <c r="D333" s="73"/>
      <c r="E333" s="61"/>
    </row>
    <row r="334" spans="1:5" x14ac:dyDescent="0.25">
      <c r="A334" s="61" t="s">
        <v>81</v>
      </c>
      <c r="B334" s="61" t="s">
        <v>890</v>
      </c>
      <c r="C334" s="73"/>
      <c r="D334" s="73"/>
      <c r="E334" s="61"/>
    </row>
    <row r="335" spans="1:5" x14ac:dyDescent="0.25">
      <c r="A335" s="61" t="s">
        <v>82</v>
      </c>
      <c r="B335" s="61" t="s">
        <v>891</v>
      </c>
      <c r="C335" s="73"/>
      <c r="D335" s="73"/>
      <c r="E335" s="61"/>
    </row>
    <row r="336" spans="1:5" x14ac:dyDescent="0.25">
      <c r="A336" s="61" t="s">
        <v>83</v>
      </c>
      <c r="B336" s="61" t="s">
        <v>892</v>
      </c>
      <c r="C336" s="73"/>
      <c r="D336" s="73"/>
      <c r="E336" s="61"/>
    </row>
    <row r="337" spans="1:5" x14ac:dyDescent="0.25">
      <c r="A337" s="61" t="s">
        <v>84</v>
      </c>
      <c r="B337" s="61" t="s">
        <v>893</v>
      </c>
      <c r="C337" s="73"/>
      <c r="D337" s="73"/>
      <c r="E337" s="61"/>
    </row>
    <row r="338" spans="1:5" x14ac:dyDescent="0.25">
      <c r="A338" s="61" t="s">
        <v>85</v>
      </c>
      <c r="B338" s="61" t="s">
        <v>607</v>
      </c>
      <c r="C338" s="73"/>
      <c r="D338" s="73"/>
      <c r="E338" s="61"/>
    </row>
  </sheetData>
  <pageMargins left="0.51181102362204722" right="0.51181102362204722" top="0.78740157480314965" bottom="0.78740157480314965" header="0.31496062992125984" footer="0.31496062992125984"/>
  <pageSetup paperSize="9" scale="8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Ativo</vt:lpstr>
      <vt:lpstr>Passivo</vt:lpstr>
      <vt:lpstr>Demonstração de Resultado</vt:lpstr>
      <vt:lpstr>DFC</vt:lpstr>
      <vt:lpstr>DVA</vt:lpstr>
      <vt:lpstr>OUTROS</vt:lpstr>
      <vt:lpstr>Planilha1</vt:lpstr>
      <vt:lpstr>Planilha2</vt:lpstr>
      <vt:lpstr>Planilha3</vt:lpstr>
      <vt:lpstr>31_12_2024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M. Messias</dc:creator>
  <cp:lastModifiedBy>Newton Ambrosi</cp:lastModifiedBy>
  <cp:lastPrinted>2025-03-24T12:35:13Z</cp:lastPrinted>
  <dcterms:created xsi:type="dcterms:W3CDTF">2018-11-23T09:21:04Z</dcterms:created>
  <dcterms:modified xsi:type="dcterms:W3CDTF">2025-08-15T14:29:27Z</dcterms:modified>
</cp:coreProperties>
</file>